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_exporty\"/>
    </mc:Choice>
  </mc:AlternateContent>
  <bookViews>
    <workbookView xWindow="0" yWindow="0" windowWidth="0" windowHeight="0"/>
  </bookViews>
  <sheets>
    <sheet name="Rekapitulace stavby" sheetId="1" r:id="rId1"/>
    <sheet name="1122_03_Hodinarska - Uhe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'1122_03_Hodinarska - Uher...'!$C$125:$K$376</definedName>
    <definedName name="_xlnm.Print_Area" localSheetId="1">'1122_03_Hodinarska - Uher...'!$C$4:$J$76,'1122_03_Hodinarska - Uher...'!$C$82:$J$109,'1122_03_Hodinarska - Uher...'!$C$115:$K$376</definedName>
    <definedName name="_xlnm.Print_Titles" localSheetId="1">'1122_03_Hodinarska - Uher...'!$125:$125</definedName>
    <definedName name="_xlnm.Print_Area" localSheetId="2">'Seznam figur'!$C$4:$G$157</definedName>
    <definedName name="_xlnm.Print_Titles" localSheetId="2">'Seznam figur'!$9:$9</definedName>
  </definedNames>
  <calcPr/>
</workbook>
</file>

<file path=xl/calcChain.xml><?xml version="1.0" encoding="utf-8"?>
<calcChain xmlns="http://schemas.openxmlformats.org/spreadsheetml/2006/main">
  <c i="3" l="1" r="D7"/>
  <c i="2" r="J35"/>
  <c r="J34"/>
  <c i="1" r="AY95"/>
  <c i="2" r="J33"/>
  <c i="1" r="AX95"/>
  <c i="2" r="BI375"/>
  <c r="BH375"/>
  <c r="BG375"/>
  <c r="BF375"/>
  <c r="T375"/>
  <c r="T374"/>
  <c r="R375"/>
  <c r="R374"/>
  <c r="P375"/>
  <c r="P374"/>
  <c r="BI372"/>
  <c r="BH372"/>
  <c r="BG372"/>
  <c r="BF372"/>
  <c r="T372"/>
  <c r="T371"/>
  <c r="R372"/>
  <c r="R371"/>
  <c r="P372"/>
  <c r="P371"/>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5"/>
  <c r="BH345"/>
  <c r="BG345"/>
  <c r="BF345"/>
  <c r="T345"/>
  <c r="R345"/>
  <c r="P345"/>
  <c r="BI343"/>
  <c r="BH343"/>
  <c r="BG343"/>
  <c r="BF343"/>
  <c r="T343"/>
  <c r="R343"/>
  <c r="P343"/>
  <c r="BI339"/>
  <c r="BH339"/>
  <c r="BG339"/>
  <c r="BF339"/>
  <c r="T339"/>
  <c r="R339"/>
  <c r="P339"/>
  <c r="BI336"/>
  <c r="BH336"/>
  <c r="BG336"/>
  <c r="BF336"/>
  <c r="T336"/>
  <c r="R336"/>
  <c r="P336"/>
  <c r="BI332"/>
  <c r="BH332"/>
  <c r="BG332"/>
  <c r="BF332"/>
  <c r="T332"/>
  <c r="T331"/>
  <c r="R332"/>
  <c r="R331"/>
  <c r="P332"/>
  <c r="P331"/>
  <c r="BI328"/>
  <c r="BH328"/>
  <c r="BG328"/>
  <c r="BF328"/>
  <c r="T328"/>
  <c r="R328"/>
  <c r="P328"/>
  <c r="BI325"/>
  <c r="BH325"/>
  <c r="BG325"/>
  <c r="BF325"/>
  <c r="T325"/>
  <c r="R325"/>
  <c r="P325"/>
  <c r="BI321"/>
  <c r="BH321"/>
  <c r="BG321"/>
  <c r="BF321"/>
  <c r="T321"/>
  <c r="R321"/>
  <c r="P321"/>
  <c r="BI317"/>
  <c r="BH317"/>
  <c r="BG317"/>
  <c r="BF317"/>
  <c r="T317"/>
  <c r="R317"/>
  <c r="P317"/>
  <c r="BI311"/>
  <c r="BH311"/>
  <c r="BG311"/>
  <c r="BF311"/>
  <c r="T311"/>
  <c r="R311"/>
  <c r="P311"/>
  <c r="BI308"/>
  <c r="BH308"/>
  <c r="BG308"/>
  <c r="BF308"/>
  <c r="T308"/>
  <c r="R308"/>
  <c r="P308"/>
  <c r="BI303"/>
  <c r="BH303"/>
  <c r="BG303"/>
  <c r="BF303"/>
  <c r="T303"/>
  <c r="R303"/>
  <c r="P303"/>
  <c r="BI299"/>
  <c r="BH299"/>
  <c r="BG299"/>
  <c r="BF299"/>
  <c r="T299"/>
  <c r="R299"/>
  <c r="P299"/>
  <c r="BI295"/>
  <c r="BH295"/>
  <c r="BG295"/>
  <c r="BF295"/>
  <c r="T295"/>
  <c r="R295"/>
  <c r="P295"/>
  <c r="BI292"/>
  <c r="BH292"/>
  <c r="BG292"/>
  <c r="BF292"/>
  <c r="T292"/>
  <c r="R292"/>
  <c r="P292"/>
  <c r="BI288"/>
  <c r="BH288"/>
  <c r="BG288"/>
  <c r="BF288"/>
  <c r="T288"/>
  <c r="R288"/>
  <c r="P288"/>
  <c r="BI285"/>
  <c r="BH285"/>
  <c r="BG285"/>
  <c r="BF285"/>
  <c r="T285"/>
  <c r="R285"/>
  <c r="P285"/>
  <c r="BI282"/>
  <c r="BH282"/>
  <c r="BG282"/>
  <c r="BF282"/>
  <c r="T282"/>
  <c r="R282"/>
  <c r="P282"/>
  <c r="BI279"/>
  <c r="BH279"/>
  <c r="BG279"/>
  <c r="BF279"/>
  <c r="T279"/>
  <c r="R279"/>
  <c r="P279"/>
  <c r="BI275"/>
  <c r="BH275"/>
  <c r="BG275"/>
  <c r="BF275"/>
  <c r="T275"/>
  <c r="R275"/>
  <c r="P275"/>
  <c r="BI271"/>
  <c r="BH271"/>
  <c r="BG271"/>
  <c r="BF271"/>
  <c r="T271"/>
  <c r="T270"/>
  <c r="R271"/>
  <c r="R270"/>
  <c r="P271"/>
  <c r="P270"/>
  <c r="BI267"/>
  <c r="BH267"/>
  <c r="BG267"/>
  <c r="BF267"/>
  <c r="T267"/>
  <c r="R267"/>
  <c r="P267"/>
  <c r="BI264"/>
  <c r="BH264"/>
  <c r="BG264"/>
  <c r="BF264"/>
  <c r="T264"/>
  <c r="R264"/>
  <c r="P264"/>
  <c r="BI260"/>
  <c r="BH260"/>
  <c r="BG260"/>
  <c r="BF260"/>
  <c r="T260"/>
  <c r="R260"/>
  <c r="P260"/>
  <c r="BI257"/>
  <c r="BH257"/>
  <c r="BG257"/>
  <c r="BF257"/>
  <c r="T257"/>
  <c r="R257"/>
  <c r="P257"/>
  <c r="BI254"/>
  <c r="BH254"/>
  <c r="BG254"/>
  <c r="BF254"/>
  <c r="T254"/>
  <c r="R254"/>
  <c r="P254"/>
  <c r="BI251"/>
  <c r="BH251"/>
  <c r="BG251"/>
  <c r="BF251"/>
  <c r="T251"/>
  <c r="R251"/>
  <c r="P251"/>
  <c r="BI247"/>
  <c r="BH247"/>
  <c r="BG247"/>
  <c r="BF247"/>
  <c r="T247"/>
  <c r="R247"/>
  <c r="P247"/>
  <c r="BI243"/>
  <c r="BH243"/>
  <c r="BG243"/>
  <c r="BF243"/>
  <c r="T243"/>
  <c r="R243"/>
  <c r="P243"/>
  <c r="BI240"/>
  <c r="BH240"/>
  <c r="BG240"/>
  <c r="BF240"/>
  <c r="T240"/>
  <c r="R240"/>
  <c r="P240"/>
  <c r="BI236"/>
  <c r="BH236"/>
  <c r="BG236"/>
  <c r="BF236"/>
  <c r="T236"/>
  <c r="R236"/>
  <c r="P236"/>
  <c r="BI232"/>
  <c r="BH232"/>
  <c r="BG232"/>
  <c r="BF232"/>
  <c r="T232"/>
  <c r="R232"/>
  <c r="P232"/>
  <c r="BI228"/>
  <c r="BH228"/>
  <c r="BG228"/>
  <c r="BF228"/>
  <c r="T228"/>
  <c r="R228"/>
  <c r="P228"/>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8"/>
  <c r="BH208"/>
  <c r="BG208"/>
  <c r="BF208"/>
  <c r="T208"/>
  <c r="R208"/>
  <c r="P208"/>
  <c r="BI198"/>
  <c r="BH198"/>
  <c r="BG198"/>
  <c r="BF198"/>
  <c r="T198"/>
  <c r="R198"/>
  <c r="P198"/>
  <c r="BI194"/>
  <c r="BH194"/>
  <c r="BG194"/>
  <c r="BF194"/>
  <c r="T194"/>
  <c r="R194"/>
  <c r="P194"/>
  <c r="BI190"/>
  <c r="BH190"/>
  <c r="BG190"/>
  <c r="BF190"/>
  <c r="T190"/>
  <c r="R190"/>
  <c r="P190"/>
  <c r="BI186"/>
  <c r="BH186"/>
  <c r="BG186"/>
  <c r="BF186"/>
  <c r="T186"/>
  <c r="R186"/>
  <c r="P186"/>
  <c r="BI182"/>
  <c r="BH182"/>
  <c r="BG182"/>
  <c r="BF182"/>
  <c r="T182"/>
  <c r="R182"/>
  <c r="P182"/>
  <c r="BI178"/>
  <c r="BH178"/>
  <c r="BG178"/>
  <c r="BF178"/>
  <c r="T178"/>
  <c r="R178"/>
  <c r="P178"/>
  <c r="BI171"/>
  <c r="BH171"/>
  <c r="BG171"/>
  <c r="BF171"/>
  <c r="T171"/>
  <c r="R171"/>
  <c r="P171"/>
  <c r="BI168"/>
  <c r="BH168"/>
  <c r="BG168"/>
  <c r="BF168"/>
  <c r="T168"/>
  <c r="R168"/>
  <c r="P168"/>
  <c r="BI165"/>
  <c r="BH165"/>
  <c r="BG165"/>
  <c r="BF165"/>
  <c r="T165"/>
  <c r="R165"/>
  <c r="P165"/>
  <c r="BI161"/>
  <c r="BH161"/>
  <c r="BG161"/>
  <c r="BF161"/>
  <c r="T161"/>
  <c r="R161"/>
  <c r="P161"/>
  <c r="BI157"/>
  <c r="BH157"/>
  <c r="BG157"/>
  <c r="BF157"/>
  <c r="T157"/>
  <c r="R157"/>
  <c r="P157"/>
  <c r="BI153"/>
  <c r="BH153"/>
  <c r="BG153"/>
  <c r="BF153"/>
  <c r="T153"/>
  <c r="R153"/>
  <c r="P153"/>
  <c r="BI149"/>
  <c r="BH149"/>
  <c r="BG149"/>
  <c r="BF149"/>
  <c r="T149"/>
  <c r="R149"/>
  <c r="P149"/>
  <c r="BI145"/>
  <c r="BH145"/>
  <c r="BG145"/>
  <c r="BF145"/>
  <c r="T145"/>
  <c r="R145"/>
  <c r="P145"/>
  <c r="BI141"/>
  <c r="BH141"/>
  <c r="BG141"/>
  <c r="BF141"/>
  <c r="T141"/>
  <c r="R141"/>
  <c r="P141"/>
  <c r="BI137"/>
  <c r="BH137"/>
  <c r="BG137"/>
  <c r="BF137"/>
  <c r="T137"/>
  <c r="R137"/>
  <c r="P137"/>
  <c r="BI133"/>
  <c r="BH133"/>
  <c r="BG133"/>
  <c r="BF133"/>
  <c r="T133"/>
  <c r="R133"/>
  <c r="P133"/>
  <c r="BI129"/>
  <c r="BH129"/>
  <c r="BG129"/>
  <c r="BF129"/>
  <c r="T129"/>
  <c r="R129"/>
  <c r="P129"/>
  <c r="J123"/>
  <c r="J122"/>
  <c r="F122"/>
  <c r="F120"/>
  <c r="E118"/>
  <c r="J90"/>
  <c r="J89"/>
  <c r="F89"/>
  <c r="F87"/>
  <c r="E85"/>
  <c r="J16"/>
  <c r="E16"/>
  <c r="F123"/>
  <c r="J15"/>
  <c r="J10"/>
  <c r="J87"/>
  <c i="1" r="L90"/>
  <c r="AM90"/>
  <c r="AM89"/>
  <c r="L89"/>
  <c r="AM87"/>
  <c r="L87"/>
  <c r="L85"/>
  <c r="L84"/>
  <c i="2" r="J375"/>
  <c r="J369"/>
  <c r="J367"/>
  <c r="J365"/>
  <c r="J157"/>
  <c r="BK153"/>
  <c r="BK149"/>
  <c r="J145"/>
  <c r="J137"/>
  <c r="BK133"/>
  <c r="BK129"/>
  <c r="BK372"/>
  <c r="BK369"/>
  <c r="BK367"/>
  <c r="J161"/>
  <c r="BK157"/>
  <c r="J153"/>
  <c r="BK145"/>
  <c r="BK141"/>
  <c r="J141"/>
  <c r="BK137"/>
  <c r="J133"/>
  <c r="J129"/>
  <c r="BK375"/>
  <c r="BK365"/>
  <c r="BK363"/>
  <c r="J359"/>
  <c r="J356"/>
  <c r="J354"/>
  <c r="BK352"/>
  <c r="J352"/>
  <c r="BK350"/>
  <c r="J350"/>
  <c r="BK348"/>
  <c r="J348"/>
  <c r="BK345"/>
  <c r="J345"/>
  <c r="BK343"/>
  <c r="J343"/>
  <c r="BK339"/>
  <c r="J339"/>
  <c r="BK336"/>
  <c r="J336"/>
  <c r="BK332"/>
  <c r="J332"/>
  <c r="BK328"/>
  <c r="J328"/>
  <c r="BK325"/>
  <c r="J325"/>
  <c r="BK321"/>
  <c r="J321"/>
  <c r="BK317"/>
  <c r="J317"/>
  <c r="BK311"/>
  <c r="J311"/>
  <c r="BK308"/>
  <c r="J308"/>
  <c r="BK303"/>
  <c r="J303"/>
  <c r="BK299"/>
  <c r="J299"/>
  <c r="BK295"/>
  <c r="J295"/>
  <c r="BK292"/>
  <c r="J292"/>
  <c r="BK288"/>
  <c r="J288"/>
  <c r="BK285"/>
  <c r="J285"/>
  <c r="BK282"/>
  <c r="J282"/>
  <c r="BK279"/>
  <c r="J279"/>
  <c r="BK275"/>
  <c r="J275"/>
  <c r="BK271"/>
  <c r="J271"/>
  <c r="BK267"/>
  <c r="J267"/>
  <c r="BK264"/>
  <c r="J264"/>
  <c r="BK260"/>
  <c r="J260"/>
  <c r="BK257"/>
  <c r="J257"/>
  <c r="BK254"/>
  <c r="J254"/>
  <c r="BK251"/>
  <c r="J251"/>
  <c r="BK247"/>
  <c r="J247"/>
  <c r="BK243"/>
  <c r="J243"/>
  <c r="BK240"/>
  <c r="J240"/>
  <c r="BK236"/>
  <c r="J236"/>
  <c r="BK232"/>
  <c r="J232"/>
  <c r="BK228"/>
  <c r="J228"/>
  <c r="BK224"/>
  <c r="J224"/>
  <c r="BK221"/>
  <c r="J221"/>
  <c r="BK218"/>
  <c r="J218"/>
  <c r="BK215"/>
  <c r="J215"/>
  <c r="BK212"/>
  <c r="J212"/>
  <c r="BK208"/>
  <c r="J208"/>
  <c r="BK198"/>
  <c r="J198"/>
  <c r="BK194"/>
  <c r="J194"/>
  <c r="BK190"/>
  <c r="J190"/>
  <c r="BK186"/>
  <c r="J186"/>
  <c r="BK182"/>
  <c r="J182"/>
  <c r="BK178"/>
  <c r="J178"/>
  <c r="BK171"/>
  <c r="J171"/>
  <c r="BK168"/>
  <c r="J168"/>
  <c r="BK165"/>
  <c r="J165"/>
  <c r="BK161"/>
  <c r="J149"/>
  <c i="1" r="AS94"/>
  <c i="2" r="J372"/>
  <c r="J363"/>
  <c r="BK361"/>
  <c r="J361"/>
  <c r="BK359"/>
  <c r="BK356"/>
  <c r="BK354"/>
  <c l="1" r="BK128"/>
  <c r="R128"/>
  <c r="BK207"/>
  <c r="J207"/>
  <c r="J97"/>
  <c r="R207"/>
  <c r="P274"/>
  <c r="T274"/>
  <c r="P307"/>
  <c r="T307"/>
  <c r="BK335"/>
  <c r="J335"/>
  <c r="J103"/>
  <c r="P335"/>
  <c r="P334"/>
  <c r="R335"/>
  <c r="R334"/>
  <c r="BK347"/>
  <c r="J347"/>
  <c r="J105"/>
  <c r="R358"/>
  <c r="T358"/>
  <c r="P128"/>
  <c r="T128"/>
  <c r="P207"/>
  <c r="T207"/>
  <c r="BK274"/>
  <c r="J274"/>
  <c r="J99"/>
  <c r="R274"/>
  <c r="BK307"/>
  <c r="J307"/>
  <c r="J100"/>
  <c r="R307"/>
  <c r="T335"/>
  <c r="T334"/>
  <c r="P347"/>
  <c r="P342"/>
  <c r="R347"/>
  <c r="R342"/>
  <c r="T347"/>
  <c r="T342"/>
  <c r="BK358"/>
  <c r="J358"/>
  <c r="J106"/>
  <c r="P358"/>
  <c r="BE354"/>
  <c r="BE359"/>
  <c r="BK270"/>
  <c r="J270"/>
  <c r="J98"/>
  <c r="BK371"/>
  <c r="J371"/>
  <c r="J107"/>
  <c r="F90"/>
  <c r="J120"/>
  <c r="BE133"/>
  <c r="BE141"/>
  <c r="BE149"/>
  <c r="BE153"/>
  <c r="BE165"/>
  <c r="BE168"/>
  <c r="BE171"/>
  <c r="BE178"/>
  <c r="BE182"/>
  <c r="BE186"/>
  <c r="BE190"/>
  <c r="BE194"/>
  <c r="BE198"/>
  <c r="BE208"/>
  <c r="BE212"/>
  <c r="BE215"/>
  <c r="BE218"/>
  <c r="BE221"/>
  <c r="BE224"/>
  <c r="BE228"/>
  <c r="BE232"/>
  <c r="BE236"/>
  <c r="BE240"/>
  <c r="BE243"/>
  <c r="BE247"/>
  <c r="BE251"/>
  <c r="BE254"/>
  <c r="BE257"/>
  <c r="BE260"/>
  <c r="BE264"/>
  <c r="BE267"/>
  <c r="BE271"/>
  <c r="BE275"/>
  <c r="BE279"/>
  <c r="BE282"/>
  <c r="BE285"/>
  <c r="BE288"/>
  <c r="BE292"/>
  <c r="BE295"/>
  <c r="BE299"/>
  <c r="BE303"/>
  <c r="BE308"/>
  <c r="BE311"/>
  <c r="BE317"/>
  <c r="BE321"/>
  <c r="BE325"/>
  <c r="BE328"/>
  <c r="BE332"/>
  <c r="BE336"/>
  <c r="BE339"/>
  <c r="BE343"/>
  <c r="BE345"/>
  <c r="BE348"/>
  <c r="BE350"/>
  <c r="BE352"/>
  <c r="BE356"/>
  <c r="BE361"/>
  <c r="BE363"/>
  <c r="BE365"/>
  <c r="BE129"/>
  <c r="BE137"/>
  <c r="BE145"/>
  <c r="BE369"/>
  <c r="BE372"/>
  <c r="BE375"/>
  <c r="BK331"/>
  <c r="J331"/>
  <c r="J101"/>
  <c r="BE157"/>
  <c r="BE161"/>
  <c r="BE367"/>
  <c r="BK374"/>
  <c r="J374"/>
  <c r="J108"/>
  <c r="F34"/>
  <c i="1" r="BC95"/>
  <c r="BC94"/>
  <c r="W32"/>
  <c i="2" r="J32"/>
  <c i="1" r="AW95"/>
  <c i="2" r="F32"/>
  <c i="1" r="BA95"/>
  <c r="BA94"/>
  <c r="W30"/>
  <c i="2" r="F33"/>
  <c i="1" r="BB95"/>
  <c r="BB94"/>
  <c r="W31"/>
  <c i="2" r="F35"/>
  <c i="1" r="BD95"/>
  <c r="BD94"/>
  <c r="W33"/>
  <c i="2" l="1" r="T127"/>
  <c r="T126"/>
  <c r="P127"/>
  <c r="P126"/>
  <c i="1" r="AU95"/>
  <c i="2" r="BK127"/>
  <c r="J127"/>
  <c r="J95"/>
  <c r="R127"/>
  <c r="R126"/>
  <c r="BK342"/>
  <c r="J342"/>
  <c r="J104"/>
  <c r="J128"/>
  <c r="J96"/>
  <c r="BK334"/>
  <c r="J334"/>
  <c r="J102"/>
  <c i="1" r="AX94"/>
  <c r="AW94"/>
  <c r="AK30"/>
  <c i="2" r="F31"/>
  <c i="1" r="AZ95"/>
  <c r="AZ94"/>
  <c r="W29"/>
  <c r="AU94"/>
  <c r="AY94"/>
  <c i="2" r="J31"/>
  <c i="1" r="AV95"/>
  <c r="AT95"/>
  <c i="2" l="1" r="BK126"/>
  <c r="J126"/>
  <c r="J94"/>
  <c i="1" r="AV94"/>
  <c r="AK29"/>
  <c l="1" r="AT94"/>
  <c i="2" r="J28"/>
  <c i="1" r="AG95"/>
  <c r="AG94"/>
  <c r="AK26"/>
  <c r="AK35"/>
  <c l="1" r="AN94"/>
  <c r="AN95"/>
  <c i="2" r="J37"/>
</calcChain>
</file>

<file path=xl/sharedStrings.xml><?xml version="1.0" encoding="utf-8"?>
<sst xmlns="http://schemas.openxmlformats.org/spreadsheetml/2006/main">
  <si>
    <t>Export Komplet</t>
  </si>
  <si>
    <t/>
  </si>
  <si>
    <t>2.0</t>
  </si>
  <si>
    <t>ZAMOK</t>
  </si>
  <si>
    <t>False</t>
  </si>
  <si>
    <t>{fe4aec75-64d0-4966-abcd-0721d2203d08}</t>
  </si>
  <si>
    <t>0,01</t>
  </si>
  <si>
    <t>21</t>
  </si>
  <si>
    <t>15</t>
  </si>
  <si>
    <t>REKAPITULACE STAVBY</t>
  </si>
  <si>
    <t xml:space="preserve">v ---  níže se nacházejí doplnkové a pomocné údaje k sestavám  --- v</t>
  </si>
  <si>
    <t>Návod na vyplnění</t>
  </si>
  <si>
    <t>0,001</t>
  </si>
  <si>
    <t>Kód:</t>
  </si>
  <si>
    <t>1122_03_Hodinarska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</si>
  <si>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</si>
  <si>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</si>
  <si>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Hodinářská</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</si>
  <si>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</si>
  <si>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</si>
  <si>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</si>
  <si>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</si>
  <si>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</si>
  <si>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</si>
  <si>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</si>
  <si>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</si>
  <si>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</si>
  <si>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</si>
  <si>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</si>
  <si>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</si>
  <si>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</si>
  <si>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</si>
  <si>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</si>
  <si>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</si>
  <si>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</si>
  <si>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</si>
  <si>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</si>
  <si>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</si>
  <si>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</si>
  <si>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</si>
  <si>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</si>
  <si>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</si>
  <si>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</si>
  <si>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</si>
  <si>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</si>
  <si>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</si>
  <si>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</si>
  <si>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</si>
  <si>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</si>
  <si>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</si>
  <si>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</si>
  <si>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</si>
  <si>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</si>
  <si>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</si>
  <si>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</si>
  <si>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</si>
  <si>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</si>
  <si>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</si>
  <si>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</si>
  <si>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</si>
  <si>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</si>
  <si>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</si>
  <si>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</si>
  <si>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</si>
  <si>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</si>
  <si>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</si>
  <si>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</si>
  <si>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</si>
  <si>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</si>
  <si>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</si>
  <si>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</si>
  <si>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</si>
  <si>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</si>
  <si>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</si>
  <si>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</si>
  <si>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</si>
  <si>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</si>
  <si>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</si>
  <si>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</si>
  <si>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</si>
  <si>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</si>
  <si>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</si>
  <si>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</si>
  <si>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</si>
  <si>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</si>
  <si>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odst_ZDL_chod</t>
  </si>
  <si>
    <t>4,4</t>
  </si>
  <si>
    <t>2</t>
  </si>
  <si>
    <t>odst_mozaika</t>
  </si>
  <si>
    <t>1,44</t>
  </si>
  <si>
    <t>KRYCÍ LIST SOUPISU PRACÍ</t>
  </si>
  <si>
    <t>odst_ZDL_komu</t>
  </si>
  <si>
    <t>2,3</t>
  </si>
  <si>
    <t>odst_žula</t>
  </si>
  <si>
    <t>3,9</t>
  </si>
  <si>
    <t>odst_30_30</t>
  </si>
  <si>
    <t>76,1</t>
  </si>
  <si>
    <t>odst_AB</t>
  </si>
  <si>
    <t>28,9</t>
  </si>
  <si>
    <t>řezání_AB</t>
  </si>
  <si>
    <t>72,6</t>
  </si>
  <si>
    <t>new_obr_chod</t>
  </si>
  <si>
    <t>8,5</t>
  </si>
  <si>
    <t>new_obr_sil</t>
  </si>
  <si>
    <t>75,2</t>
  </si>
  <si>
    <t>obr_přechod</t>
  </si>
  <si>
    <t>7,07</t>
  </si>
  <si>
    <t>obr_nájezd</t>
  </si>
  <si>
    <t>15,958</t>
  </si>
  <si>
    <t>obr_standa</t>
  </si>
  <si>
    <t>52,924</t>
  </si>
  <si>
    <t>odkop_chod</t>
  </si>
  <si>
    <t>14,629</t>
  </si>
  <si>
    <t>rýhy_obrub</t>
  </si>
  <si>
    <t>20,925</t>
  </si>
  <si>
    <t>zemina_odvoz</t>
  </si>
  <si>
    <t>35,554</t>
  </si>
  <si>
    <t>ZDL_š_čer_cho</t>
  </si>
  <si>
    <t>73,3</t>
  </si>
  <si>
    <t>pláň</t>
  </si>
  <si>
    <t>153,15</t>
  </si>
  <si>
    <t>AB_kce</t>
  </si>
  <si>
    <t>ZDL_šed_čer_kom</t>
  </si>
  <si>
    <t>1,3</t>
  </si>
  <si>
    <t>ZDL_slepec</t>
  </si>
  <si>
    <t>7,8</t>
  </si>
  <si>
    <t>šd_100</t>
  </si>
  <si>
    <t>85,35</t>
  </si>
  <si>
    <t>šd_150</t>
  </si>
  <si>
    <t>120</t>
  </si>
  <si>
    <t>sklad_beton</t>
  </si>
  <si>
    <t>36,956</t>
  </si>
  <si>
    <t>sklad_žula</t>
  </si>
  <si>
    <t>1,653</t>
  </si>
  <si>
    <t>sklad_štěrk</t>
  </si>
  <si>
    <t>39,397</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</si>
  <si>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</si>
  <si>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</si>
  <si>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</si>
  <si>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</si>
  <si>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</si>
  <si>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</si>
  <si>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</si>
  <si>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</si>
  <si>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</si>
  <si>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</si>
  <si>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</si>
  <si>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</si>
  <si>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</si>
  <si>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</si>
  <si>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</si>
  <si>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</si>
  <si>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</si>
  <si>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</si>
  <si>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</si>
  <si>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</si>
  <si>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</si>
  <si>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</si>
  <si>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</si>
  <si>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</si>
  <si>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</si>
  <si>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</si>
  <si>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</si>
  <si>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</si>
  <si>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</si>
  <si>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</si>
  <si>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</si>
  <si>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</si>
  <si>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</si>
  <si>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</si>
  <si>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</si>
  <si>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</si>
  <si>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</si>
  <si>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</si>
  <si>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z mozaiky komunikací pro pěší ručně</t>
  </si>
  <si>
    <t>m2</t>
  </si>
  <si>
    <t>CS ÚRS 2020 01</t>
  </si>
  <si>
    <t>4</t>
  </si>
  <si>
    <t>971132741</t>
  </si>
  <si>
    <t>PP</t>
  </si>
  <si>
    <t>Rozebrání dlažeb komunikací pro pěší s přemístěním hmot na skládku na vzdálenost do 3 m nebo s naložením na dopravní prostředek s ložem z kameniva nebo živice a s jakoukoliv výplní spár ručně z mozaiky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</si>
  <si>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</si>
  <si>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</si>
  <si>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</si>
  <si>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6*0,2*1,2</t>
  </si>
  <si>
    <t>113106123</t>
  </si>
  <si>
    <t>Rozebrání dlažeb ze zámkových dlaždic komunikací pro pěší ručně</t>
  </si>
  <si>
    <t>-90675440</t>
  </si>
  <si>
    <t>Rozebrání dlažeb komunikací pro pěší s přemístěním hmot na skládku na vzdálenost do 3 m nebo s naložením na dopravní prostředek s ložem z kameniva nebo živice a s jakoukoliv výplní spár ručně ze zámkové dlažby</t>
  </si>
  <si>
    <t>3</t>
  </si>
  <si>
    <t>113106132</t>
  </si>
  <si>
    <t>Rozebrání dlažeb z betonových nebo kamenných dlaždic komunikací pro pěší strojně pl do 50 m2</t>
  </si>
  <si>
    <t>-116100133</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</si>
  <si>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</si>
  <si>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36,1+40</t>
  </si>
  <si>
    <t>113106171</t>
  </si>
  <si>
    <t>Rozebrání dlažeb vozovek ze zámkové dlažby s ložem z kameniva ručně</t>
  </si>
  <si>
    <t>-987996550</t>
  </si>
  <si>
    <t>Rozebrání dlažeb a dílců vozovek a ploch s přemístěním hmot na skládku na vzdálenost do 3 m nebo s naložením na dopravní prostředek, s jakoukoliv výplní spár ručně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</si>
  <si>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</si>
  <si>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5</t>
  </si>
  <si>
    <t>113106185</t>
  </si>
  <si>
    <t>Rozebrání dlažeb vozovek z drobných kostek s ložem z kameniva strojně pl do 50 m2</t>
  </si>
  <si>
    <t>-822282565</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</si>
  <si>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</si>
  <si>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6</t>
  </si>
  <si>
    <t>113107312</t>
  </si>
  <si>
    <t>Odstranění podkladu z kameniva těženého tl 200 mm strojně pl do 50 m2</t>
  </si>
  <si>
    <t>-822498660</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</si>
  <si>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</si>
  <si>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</si>
  <si>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odst_30_30+odst_mozaika</t>
  </si>
  <si>
    <t>7</t>
  </si>
  <si>
    <t>113107322</t>
  </si>
  <si>
    <t>Odstranění podkladu z kameniva drceného tl 200 mm strojně pl do 50 m2</t>
  </si>
  <si>
    <t>-32261696</t>
  </si>
  <si>
    <t>Odstranění podkladů nebo krytů strojně plochy jednotlivě do 50 m2 s přemístěním hmot na skládku na vzdálenost do 3 m nebo s naložením na dopravní prostředek z kameniva hrubého drceného, o tl. vrstvy přes 100 do 200 mm</t>
  </si>
  <si>
    <t>odst_žula+odst_ZDL_chod</t>
  </si>
  <si>
    <t>8</t>
  </si>
  <si>
    <t>113107323</t>
  </si>
  <si>
    <t>Odstranění podkladu z kameniva drceného tl 300 mm strojně pl do 50 m2</t>
  </si>
  <si>
    <t>1138749774</t>
  </si>
  <si>
    <t>Odstranění podkladů nebo krytů strojně plochy jednotlivě do 50 m2 s přemístěním hmot na skládku na vzdálenost do 3 m nebo s naložením na dopravní prostředek z kameniva hrubého drceného, o tl. vrstvy přes 200 do 300 mm</t>
  </si>
  <si>
    <t>odst_AB+odst_ZDL_komu</t>
  </si>
  <si>
    <t>9</t>
  </si>
  <si>
    <t>113107342</t>
  </si>
  <si>
    <t>Odstranění podkladu živičného tl 100 mm strojně pl do 50 m2</t>
  </si>
  <si>
    <t>-1357163502</t>
  </si>
  <si>
    <t>Odstranění podkladů nebo krytů strojně plochy jednotlivě do 50 m2 s přemístěním hmot na skládku na vzdálenost do 3 m nebo s naložením na dopravní prostředek živičných, o tl. vrstvy přes 50 do 100 mm</t>
  </si>
  <si>
    <t>10</t>
  </si>
  <si>
    <t>113201112</t>
  </si>
  <si>
    <t>Vytrhání obrub silničních ležatých</t>
  </si>
  <si>
    <t>m</t>
  </si>
  <si>
    <t>-512102580</t>
  </si>
  <si>
    <t xml:space="preserve">Vytrhání obrub  s vybouráním lože, s přemístěním hmot na skládku na vzdálenost do 3 m nebo s naložením na dopravní prostředek silničních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</si>
  <si>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</si>
  <si>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11</t>
  </si>
  <si>
    <t>113202111</t>
  </si>
  <si>
    <t>Vytrhání obrub krajníků obrubníků stojatých</t>
  </si>
  <si>
    <t>1097626446</t>
  </si>
  <si>
    <t xml:space="preserve">Vytrhání obrub  s vybouráním lože, s přemístěním hmot na skládku na vzdálenost do 3 m nebo s naložením na dopravní prostředek z krajníků nebo obrubníků stojatých</t>
  </si>
  <si>
    <t>12</t>
  </si>
  <si>
    <t>122252203</t>
  </si>
  <si>
    <t>Odkopávky a prokopávky nezapažené pro silnice a dálnice v hornině třídy těžitelnosti I objem do 100 m3 strojně</t>
  </si>
  <si>
    <t>m3</t>
  </si>
  <si>
    <t>-112397826</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</si>
  <si>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</si>
  <si>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</si>
  <si>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0,1*(odst_30_30+odst_ZDL_chod+odst_mozaika)</t>
  </si>
  <si>
    <t>0,2*(odst_AB+odst_ZDL_komu)</t>
  </si>
  <si>
    <t>0,05*odst_žula</t>
  </si>
  <si>
    <t>Součet</t>
  </si>
  <si>
    <t>13</t>
  </si>
  <si>
    <t>132251101</t>
  </si>
  <si>
    <t xml:space="preserve">Hloubení rýh nezapažených  š do 800 mm v hornině třídy těžitelnosti I, skupiny 3 objem do 20 m3 strojně</t>
  </si>
  <si>
    <t>-516422473</t>
  </si>
  <si>
    <t>Hloubení nezapažených rýh šířky do 800 mm strojně s urovnáním dna do předepsaného profilu a spádu v hornině třídy těžitelnosti I skupiny 3 do 20 m3</t>
  </si>
  <si>
    <t xml:space="preserve">Poznámka k souboru cen:_x000d_
1. V cenách jsou započteny i náklady na přehození výkopku na přilehlém terénu na vzdálenost do 3 m od podélné osy rýhy nebo naložení na dopravní prostředek. </t>
  </si>
  <si>
    <t>(new_obr_chod+new_obr_sil)*0,5*0,5</t>
  </si>
  <si>
    <t>14</t>
  </si>
  <si>
    <t>162751117</t>
  </si>
  <si>
    <t>Vodorovné přemístění do 10000 m výkopku/sypaniny z horniny třídy těžitelnosti I, skupiny 1 až 3</t>
  </si>
  <si>
    <t>1854380512</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</si>
  <si>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</si>
  <si>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</si>
  <si>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162751119</t>
  </si>
  <si>
    <t>Příplatek k vodorovnému přemístění výkopku/sypaniny z horniny třídy těžitelnosti I, skupiny 1 až 3 ZKD 1000 m přes 10000 m</t>
  </si>
  <si>
    <t>1730876601</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</si>
  <si>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</si>
  <si>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zemina_odvoz*10</t>
  </si>
  <si>
    <t>16</t>
  </si>
  <si>
    <t>17120122R</t>
  </si>
  <si>
    <t>Poplatek za uložení na skládce (skládkovné) zeminy a kamení kód odpadu 17 05 04 - poptaná cena</t>
  </si>
  <si>
    <t>t</t>
  </si>
  <si>
    <t>-104115978</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</si>
  <si>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</si>
  <si>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</si>
  <si>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</si>
  <si>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17</t>
  </si>
  <si>
    <t>171251201</t>
  </si>
  <si>
    <t>Uložení sypaniny na skládky nebo meziskládky</t>
  </si>
  <si>
    <t>1611452215</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</si>
  <si>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</si>
  <si>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</si>
  <si>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odkop_chod+rýhy_obrub</t>
  </si>
  <si>
    <t>18</t>
  </si>
  <si>
    <t>181951112</t>
  </si>
  <si>
    <t>Úprava pláně v hornině třídy těžitelnosti I, skupiny 1 až 3 se zhutněním</t>
  </si>
  <si>
    <t>-1946874457</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</si>
  <si>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</si>
  <si>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</si>
  <si>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0,5*(new_obr_chod+new_obr_sil)</t>
  </si>
  <si>
    <t>1,7+1,8+1,3+3</t>
  </si>
  <si>
    <t>Komunikace pozemní</t>
  </si>
  <si>
    <t>19</t>
  </si>
  <si>
    <t>561041111</t>
  </si>
  <si>
    <t>Zřízení podkladu ze zeminy upravené vápnem, cementem, směsnými pojivy tl 300 mm plochy do 1000 m2</t>
  </si>
  <si>
    <t>-975371055</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</si>
  <si>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</si>
  <si>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</si>
  <si>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20</t>
  </si>
  <si>
    <t>M</t>
  </si>
  <si>
    <t>58530171</t>
  </si>
  <si>
    <t>vápno nehašené CL 90-Q pro úpravu zemin bezprašné</t>
  </si>
  <si>
    <t>2011949560</t>
  </si>
  <si>
    <t>pláň*0,3*35,4/1000</t>
  </si>
  <si>
    <t>564831111</t>
  </si>
  <si>
    <t>Podklad ze štěrkodrtě ŠD tl 100 mm</t>
  </si>
  <si>
    <t>910538311</t>
  </si>
  <si>
    <t xml:space="preserve">Podklad ze štěrkodrti ŠD  s rozprostřením a zhutněním, po zhutnění tl. 100 mm</t>
  </si>
  <si>
    <t>new_obr_chod*0,5+ZDL_slepec+ZDL_š_čer_cho</t>
  </si>
  <si>
    <t>22</t>
  </si>
  <si>
    <t>564851111</t>
  </si>
  <si>
    <t>Podklad ze štěrkodrtě ŠD tl 150 mm</t>
  </si>
  <si>
    <t>-1646746977</t>
  </si>
  <si>
    <t xml:space="preserve">Podklad ze štěrkodrti ŠD  s rozprostřením a zhutněním, po zhutnění tl. 150 mm</t>
  </si>
  <si>
    <t>new_obr_sil*0,5+ZDL_slepec+ZDL_š_čer_cho+ZDL_šed_čer_kom</t>
  </si>
  <si>
    <t>23</t>
  </si>
  <si>
    <t>564861111</t>
  </si>
  <si>
    <t>Podklad ze štěrkodrtě ŠD tl 200 mm</t>
  </si>
  <si>
    <t>-1639607950</t>
  </si>
  <si>
    <t xml:space="preserve">Podklad ze štěrkodrti ŠD  s rozprostřením a zhutněním, po zhutnění tl. 200 mm</t>
  </si>
  <si>
    <t>24</t>
  </si>
  <si>
    <t>565155101</t>
  </si>
  <si>
    <t>Asfaltový beton vrstva podkladní ACP 16 (obalované kamenivo OKS) tl 70 mm š do 1,5 m</t>
  </si>
  <si>
    <t>-1498694920</t>
  </si>
  <si>
    <t xml:space="preserve">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</si>
  <si>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</si>
  <si>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25</t>
  </si>
  <si>
    <t>567122114</t>
  </si>
  <si>
    <t>Podklad ze směsi stmelené cementem SC C 8/10 (KSC I) tl 150 mm</t>
  </si>
  <si>
    <t>1336072203</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</si>
  <si>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</si>
  <si>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</si>
  <si>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26</t>
  </si>
  <si>
    <t>567134111</t>
  </si>
  <si>
    <t>Podklad ze směsi stmelené cementem SC C 20/25 (PB I) tl 200 mm</t>
  </si>
  <si>
    <t>-1438650414</t>
  </si>
  <si>
    <t>Podklad ze směsi stmelené cementem SC bez dilatačních spár, s rozprostřením a zhutněním SC C 20/25 (PB I), po zhutnění tl. 200 mm</t>
  </si>
  <si>
    <t>27</t>
  </si>
  <si>
    <t>573191111</t>
  </si>
  <si>
    <t>Postřik infiltrační kationaktivní emulzí v množství 1 kg/m2</t>
  </si>
  <si>
    <t>563045574</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</si>
  <si>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</si>
  <si>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</si>
  <si>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28</t>
  </si>
  <si>
    <t>573211108</t>
  </si>
  <si>
    <t>Postřik živičný spojovací z asfaltu v množství 0,40 kg/m2</t>
  </si>
  <si>
    <t>233726852</t>
  </si>
  <si>
    <t>Postřik spojovací PS bez posypu kamenivem z asfaltu silničního, v množství 0,40 kg/m2</t>
  </si>
  <si>
    <t>29</t>
  </si>
  <si>
    <t>577144211</t>
  </si>
  <si>
    <t>Asfaltový beton vrstva obrusná ACO 11 (ABS) tř. II tl 50 mm š do 3 m z nemodifikovaného asfaltu</t>
  </si>
  <si>
    <t>1938495685</t>
  </si>
  <si>
    <t xml:space="preserve">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</si>
  <si>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</si>
  <si>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30</t>
  </si>
  <si>
    <t>596211111</t>
  </si>
  <si>
    <t>Kladení zámkové dlažby komunikací pro pěší tl 60 mm skupiny A pl do 100 m2</t>
  </si>
  <si>
    <t>1638817864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</si>
  <si>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</si>
  <si>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</si>
  <si>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ZDL_slepec+ZDL_š_čer_cho</t>
  </si>
  <si>
    <t>31</t>
  </si>
  <si>
    <t>59245006</t>
  </si>
  <si>
    <t>dlažba tvar obdélník betonová pro nevidomé 200x100x60mm barevná</t>
  </si>
  <si>
    <t>-428820082</t>
  </si>
  <si>
    <t>ZDL_slepec*1,01</t>
  </si>
  <si>
    <t>32</t>
  </si>
  <si>
    <t>59245270</t>
  </si>
  <si>
    <t>dlažba tvar čtverec betonová 100x100x60mm barevná</t>
  </si>
  <si>
    <t>1393239507</t>
  </si>
  <si>
    <t>ZDL_š_čer_cho*0,28*1,01</t>
  </si>
  <si>
    <t>33</t>
  </si>
  <si>
    <t>59245021</t>
  </si>
  <si>
    <t>dlažba tvar čtverec betonová 200x200x60mm přírodní</t>
  </si>
  <si>
    <t>-172443381</t>
  </si>
  <si>
    <t>ZDL_š_čer_cho*0,72*1,01</t>
  </si>
  <si>
    <t>34</t>
  </si>
  <si>
    <t>596212210</t>
  </si>
  <si>
    <t>Kladení zámkové dlažby pozemních komunikací tl 80 mm skupiny A pl do 50 m2</t>
  </si>
  <si>
    <t>2022874373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</si>
  <si>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</si>
  <si>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</si>
  <si>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35</t>
  </si>
  <si>
    <t>59245009</t>
  </si>
  <si>
    <t>dlažba tvar čtverec betonová 100x100x80mm barevná</t>
  </si>
  <si>
    <t>1783109743</t>
  </si>
  <si>
    <t>ZDL_šed_čer_kom*0,28*1,01</t>
  </si>
  <si>
    <t>36</t>
  </si>
  <si>
    <t>59245030</t>
  </si>
  <si>
    <t>dlažba tvar čtverec betonová 200x200x80mm přírodní</t>
  </si>
  <si>
    <t>-741691912</t>
  </si>
  <si>
    <t>ZDL_šed_čer_kom*0,72*1,01</t>
  </si>
  <si>
    <t>Trubní vedení</t>
  </si>
  <si>
    <t>37</t>
  </si>
  <si>
    <t>899431111</t>
  </si>
  <si>
    <t>Výšková úprava uličního vstupu nebo vpusti do 200 mm zvýšením krycího hrnce, šoupěte nebo hydrantu</t>
  </si>
  <si>
    <t>kus</t>
  </si>
  <si>
    <t>1989660302</t>
  </si>
  <si>
    <t xml:space="preserve">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</si>
  <si>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</si>
  <si>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</si>
  <si>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38</t>
  </si>
  <si>
    <t>916131213</t>
  </si>
  <si>
    <t>Osazení silničního obrubníku betonového stojatého s boční opěrou do lože z betonu prostého</t>
  </si>
  <si>
    <t>-215347854</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</si>
  <si>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</si>
  <si>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</si>
  <si>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39</t>
  </si>
  <si>
    <t>59217030</t>
  </si>
  <si>
    <t>obrubník betonový silniční přechodový 1000x150x150-250mm</t>
  </si>
  <si>
    <t>-1276734444</t>
  </si>
  <si>
    <t>7*1,01</t>
  </si>
  <si>
    <t>40</t>
  </si>
  <si>
    <t>59217029</t>
  </si>
  <si>
    <t>obrubník betonový silniční nájezdový 1000x150x150mm</t>
  </si>
  <si>
    <t>-728318895</t>
  </si>
  <si>
    <t>1,01*(4,1+4,5+3,3+3,9)</t>
  </si>
  <si>
    <t>41</t>
  </si>
  <si>
    <t>59217031</t>
  </si>
  <si>
    <t>obrubník betonový silniční 1000x150x250mm</t>
  </si>
  <si>
    <t>1618874561</t>
  </si>
  <si>
    <t>new_obr_sil*1,01-obr_nájezd-obr_přechod</t>
  </si>
  <si>
    <t>42</t>
  </si>
  <si>
    <t>916231213</t>
  </si>
  <si>
    <t>Osazení chodníkového obrubníku betonového stojatého s boční opěrou do lože z betonu prostého</t>
  </si>
  <si>
    <t>-1985097891</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</si>
  <si>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</si>
  <si>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</si>
  <si>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4,3+4,2</t>
  </si>
  <si>
    <t>43</t>
  </si>
  <si>
    <t>59217017</t>
  </si>
  <si>
    <t>obrubník betonový chodníkový 1000x100x250mm</t>
  </si>
  <si>
    <t>-184692835</t>
  </si>
  <si>
    <t>new_obr_chod*1,01</t>
  </si>
  <si>
    <t>44</t>
  </si>
  <si>
    <t>919112212</t>
  </si>
  <si>
    <t>Řezání spár pro vytvoření komůrky š 10 mm hl 20 mm pro těsnící zálivku v živičném krytu</t>
  </si>
  <si>
    <t>-1245324879</t>
  </si>
  <si>
    <t xml:space="preserve">Řezání dilatačních spár v živičném krytu  vytvoření komůrky pro těsnící zálivku šířky 10 mm, hloubky 20 mm</t>
  </si>
  <si>
    <t xml:space="preserve">Poznámka k souboru cen:_x000d_
1. V cenách jsou započteny i náklady na vyčištění spár po řezání. </t>
  </si>
  <si>
    <t>45</t>
  </si>
  <si>
    <t>919122111</t>
  </si>
  <si>
    <t>Těsnění spár zálivkou za tepla pro komůrky š 10 mm hl 20 mm s těsnicím profilem</t>
  </si>
  <si>
    <t>615867032</t>
  </si>
  <si>
    <t xml:space="preserve">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</si>
  <si>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</si>
  <si>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46</t>
  </si>
  <si>
    <t>919735111</t>
  </si>
  <si>
    <t>Řezání stávajícího živičného krytu hl do 50 mm</t>
  </si>
  <si>
    <t>-1068913123</t>
  </si>
  <si>
    <t xml:space="preserve">Řezání stávajícího živičného krytu nebo podkladu  hloubky do 50 mm</t>
  </si>
  <si>
    <t xml:space="preserve">Poznámka k souboru cen:_x000d_
1. V cenách jsou započteny i náklady na spotřebu vody. </t>
  </si>
  <si>
    <t>0,4+72,2</t>
  </si>
  <si>
    <t>997</t>
  </si>
  <si>
    <t>Přesun sutě</t>
  </si>
  <si>
    <t>47</t>
  </si>
  <si>
    <t>997221551</t>
  </si>
  <si>
    <t>Vodorovná doprava suti ze sypkých materiálů do 1 km</t>
  </si>
  <si>
    <t>-825867157</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</si>
  <si>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</si>
  <si>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</si>
  <si>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48</t>
  </si>
  <si>
    <t>997221559</t>
  </si>
  <si>
    <t>Příplatek ZKD 1 km u vodorovné dopravy suti ze sypkých materiálů</t>
  </si>
  <si>
    <t>-57748687</t>
  </si>
  <si>
    <t xml:space="preserve">Vodorovná doprava suti  bez naložení, ale se složením a s hrubým urovnáním Příplatek k ceně za každý další i započatý 1 km přes 1 km</t>
  </si>
  <si>
    <t>84,363*5</t>
  </si>
  <si>
    <t>(23,262+2,407+13,728+6,358)*14</t>
  </si>
  <si>
    <t>49</t>
  </si>
  <si>
    <t>99722164R</t>
  </si>
  <si>
    <t>Poplatek za uložení na skládce (skládkovné) odpadu asfaltového bez dehtu kód odpadu 17 03 02 - kry do 0,5 m - poptaná cena</t>
  </si>
  <si>
    <t>1683628169</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</si>
  <si>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</si>
  <si>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</si>
  <si>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6,358</t>
  </si>
  <si>
    <t>50</t>
  </si>
  <si>
    <t>99722165R</t>
  </si>
  <si>
    <t>-1553884066</t>
  </si>
  <si>
    <t>23,262+2,407+13,728</t>
  </si>
  <si>
    <t>51</t>
  </si>
  <si>
    <t>997221861</t>
  </si>
  <si>
    <t>Poplatek za uložení stavebního odpadu na recyklační skládce (skládkovné) z prostého betonu pod kódem 17 01 01</t>
  </si>
  <si>
    <t>1639357032</t>
  </si>
  <si>
    <t>Poplatek za uložení stavebního odpadu na recyklační skládce (skládkovné) z prostého betonu zatříděného do Katalogu odpadů pod kódem 17 01 01</t>
  </si>
  <si>
    <t>1,144+19,406+0,679+0,782+14,945</t>
  </si>
  <si>
    <t>52</t>
  </si>
  <si>
    <t>997221873</t>
  </si>
  <si>
    <t>Poplatek za uložení stavebního odpadu na recyklační skládce (skládkovné) zeminy a kamení zatříděného do Katalogu odpadů pod kódem 17 05 04</t>
  </si>
  <si>
    <t>-2046876450</t>
  </si>
  <si>
    <t>0,405+1,248</t>
  </si>
  <si>
    <t>998</t>
  </si>
  <si>
    <t>Přesun hmot</t>
  </si>
  <si>
    <t>53</t>
  </si>
  <si>
    <t>998223011</t>
  </si>
  <si>
    <t>Přesun hmot pro pozemní komunikace s krytem dlážděným</t>
  </si>
  <si>
    <t>1692944037</t>
  </si>
  <si>
    <t xml:space="preserve">Přesun hmot pro pozemní komunikace s krytem dlážděným  dopravní vzdálenost do 200 m jakékoliv délky objektu</t>
  </si>
  <si>
    <t>PSV</t>
  </si>
  <si>
    <t>Práce a dodávky PSV</t>
  </si>
  <si>
    <t>711</t>
  </si>
  <si>
    <t>Izolace proti vodě, vlhkosti a plynům</t>
  </si>
  <si>
    <t>54</t>
  </si>
  <si>
    <t xml:space="preserve">711132101_x000d_
</t>
  </si>
  <si>
    <t>Provedení izolace proti zemní vhkosti pásy na sucho svislé AIP nebo tkaninou</t>
  </si>
  <si>
    <t>-674614828</t>
  </si>
  <si>
    <t>(73,1-4,3-4,2)*0,5</t>
  </si>
  <si>
    <t>55</t>
  </si>
  <si>
    <t>28323005</t>
  </si>
  <si>
    <t>fólie profilovaná (nopová) drenážní HDPE s výškou nopů 8mm</t>
  </si>
  <si>
    <t>962341104</t>
  </si>
  <si>
    <t>0,5*(73,1-4,3-4,2)*1,15</t>
  </si>
  <si>
    <t>VRN</t>
  </si>
  <si>
    <t>Vedlejší rozpočtové náklady</t>
  </si>
  <si>
    <t>56</t>
  </si>
  <si>
    <t>01110300R</t>
  </si>
  <si>
    <t>Geologický průzkum - zjištění hutnitelnosti podložní zeminy</t>
  </si>
  <si>
    <t>Kč</t>
  </si>
  <si>
    <t>1024</t>
  </si>
  <si>
    <t>-1063710778</t>
  </si>
  <si>
    <t>Průzkumné, geodetické a projektové práce průzkumné práce geotechnický průzkum Geologický průzkum - zjištění hutnitelnosti podložní zeminy</t>
  </si>
  <si>
    <t>57</t>
  </si>
  <si>
    <t>03440300R</t>
  </si>
  <si>
    <t>Mont. a demont. přechod. značení, vč. pronájmu, staveniště</t>
  </si>
  <si>
    <t>měsíc</t>
  </si>
  <si>
    <t>-64742101</t>
  </si>
  <si>
    <t>VRN1</t>
  </si>
  <si>
    <t>Průzkumné, geodetické a projektové práce</t>
  </si>
  <si>
    <t>58</t>
  </si>
  <si>
    <t>012103000</t>
  </si>
  <si>
    <t>Geodetické práce před výstavbou</t>
  </si>
  <si>
    <t>…</t>
  </si>
  <si>
    <t>-507928557</t>
  </si>
  <si>
    <t>59</t>
  </si>
  <si>
    <t>012203000</t>
  </si>
  <si>
    <t>Geodetické práce při provádění stavby</t>
  </si>
  <si>
    <t>-123823080</t>
  </si>
  <si>
    <t>60</t>
  </si>
  <si>
    <t>012303000</t>
  </si>
  <si>
    <t>Geodetické práce po výstavbě</t>
  </si>
  <si>
    <t>-111982776</t>
  </si>
  <si>
    <t>61</t>
  </si>
  <si>
    <t>01320300R</t>
  </si>
  <si>
    <t>Fotodokumentace stavenistě před zahájením stavebních prací</t>
  </si>
  <si>
    <t>2046681833</t>
  </si>
  <si>
    <t>Průzkumné, geodetické a projektové práce projektové práce dokumentace stavby (výkresová a textová) Fotodokumentace stavenistě před zahájením stavebních prací</t>
  </si>
  <si>
    <t>62</t>
  </si>
  <si>
    <t>013254000</t>
  </si>
  <si>
    <t>Dokumentace skutečného provedení stavby</t>
  </si>
  <si>
    <t>1915468444</t>
  </si>
  <si>
    <t>VRN3</t>
  </si>
  <si>
    <t>Zařízení staveniště</t>
  </si>
  <si>
    <t>63</t>
  </si>
  <si>
    <t>030001000</t>
  </si>
  <si>
    <t>-218150389</t>
  </si>
  <si>
    <t>64</t>
  </si>
  <si>
    <t>034103000</t>
  </si>
  <si>
    <t>Oplocení staveniště</t>
  </si>
  <si>
    <t>1903081626</t>
  </si>
  <si>
    <t>65</t>
  </si>
  <si>
    <t>034203000</t>
  </si>
  <si>
    <t>Opatření na ochranu pozemků sousedních se staveništěm</t>
  </si>
  <si>
    <t>-43514686</t>
  </si>
  <si>
    <t>66</t>
  </si>
  <si>
    <t>03430300R</t>
  </si>
  <si>
    <t xml:space="preserve">Zabezpečení vstupů do nemovistosti sousedící se stavbou </t>
  </si>
  <si>
    <t>ks</t>
  </si>
  <si>
    <t>-1617140660</t>
  </si>
  <si>
    <t>Zařízení staveniště zabezpečení staveniště Zabezpečení vstupů do nemovitosti sousedící se stavbou</t>
  </si>
  <si>
    <t>67</t>
  </si>
  <si>
    <t>034503000</t>
  </si>
  <si>
    <t>Informační tabule na staveništi</t>
  </si>
  <si>
    <t>496320807</t>
  </si>
  <si>
    <t>68</t>
  </si>
  <si>
    <t>039002000</t>
  </si>
  <si>
    <t>Zrušení zařízení staveniště</t>
  </si>
  <si>
    <t>-798017470</t>
  </si>
  <si>
    <t>VRN4</t>
  </si>
  <si>
    <t>Inženýrská činnost</t>
  </si>
  <si>
    <t>69</t>
  </si>
  <si>
    <t>04319400x</t>
  </si>
  <si>
    <t>Zkouška únosnosti zemní pláně</t>
  </si>
  <si>
    <t>Ks</t>
  </si>
  <si>
    <t>-153681235</t>
  </si>
  <si>
    <t>Inženýrská činnost zkoušky a ostatní měření zkoušky Zkouška únosnosti zemní pláně</t>
  </si>
  <si>
    <t>VRN9</t>
  </si>
  <si>
    <t>Ostatní náklady</t>
  </si>
  <si>
    <t>70</t>
  </si>
  <si>
    <t>09000100R</t>
  </si>
  <si>
    <t>Vytýčení inženýrských sítí před zahájením výstavby (v průběhu výstavby)</t>
  </si>
  <si>
    <t>-710053411</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</si>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</sst>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20</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35</v>
      </c>
      <c r="AO19" s="21"/>
      <c r="AP19" s="21"/>
      <c r="AQ19" s="21"/>
      <c r="AR19" s="19"/>
      <c r="BE19" s="30"/>
      <c r="BS19" s="16" t="s">
        <v>6</v>
      </c>
    </row>
    <row r="20" s="1" customFormat="1" ht="18.48"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33</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95.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1122_03_Hodinarska</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Uherský Brod, opravy chodníků 2019. Ulice Hodinářská</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21</v>
      </c>
      <c r="D87" s="39"/>
      <c r="E87" s="39"/>
      <c r="F87" s="39"/>
      <c r="G87" s="39"/>
      <c r="H87" s="39"/>
      <c r="I87" s="39"/>
      <c r="J87" s="39"/>
      <c r="K87" s="39"/>
      <c r="L87" s="77" t="str">
        <f>IF(K8="","",K8)</f>
        <v>Uherský Brod</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12. 1. 2021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25</v>
      </c>
      <c r="D89" s="39"/>
      <c r="E89" s="39"/>
      <c r="F89" s="39"/>
      <c r="G89" s="39"/>
      <c r="H89" s="39"/>
      <c r="I89" s="39"/>
      <c r="J89" s="39"/>
      <c r="K89" s="39"/>
      <c r="L89" s="70" t="str">
        <f>IF(E11= "","",E11)</f>
        <v>TSUB, Uherský Brod</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Ing. Kunčík</v>
      </c>
      <c r="AN89" s="70"/>
      <c r="AO89" s="70"/>
      <c r="AP89" s="70"/>
      <c r="AQ89" s="39"/>
      <c r="AR89" s="43"/>
      <c r="AS89" s="80" t="s">
        <v>58</v>
      </c>
      <c r="AT89" s="81"/>
      <c r="AU89" s="82"/>
      <c r="AV89" s="82"/>
      <c r="AW89" s="82"/>
      <c r="AX89" s="82"/>
      <c r="AY89" s="82"/>
      <c r="AZ89" s="82"/>
      <c r="BA89" s="82"/>
      <c r="BB89" s="82"/>
      <c r="BC89" s="82"/>
      <c r="BD89" s="83"/>
      <c r="BE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34</v>
      </c>
      <c r="AJ90" s="39"/>
      <c r="AK90" s="39"/>
      <c r="AL90" s="39"/>
      <c r="AM90" s="79" t="str">
        <f>IF(E20="","",E20)</f>
        <v>Ing. Kunčík</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ROUND(AG95,2)</f>
        <v>0</v>
      </c>
      <c r="AH94" s="108"/>
      <c r="AI94" s="108"/>
      <c r="AJ94" s="108"/>
      <c r="AK94" s="108"/>
      <c r="AL94" s="108"/>
      <c r="AM94" s="108"/>
      <c r="AN94" s="109">
        <f>SUM(AG94,AT94)</f>
        <v>0</v>
      </c>
      <c r="AO94" s="109"/>
      <c r="AP94" s="109"/>
      <c r="AQ94" s="110" t="s">
        <v>1</v>
      </c>
      <c r="AR94" s="111"/>
      <c r="AS94" s="112">
        <f>ROUND(AS95,2)</f>
        <v>0</v>
      </c>
      <c r="AT94" s="113">
        <f>ROUND(SUM(AV94:AW94),2)</f>
        <v>0</v>
      </c>
      <c r="AU94" s="114">
        <f>ROUND(AU95,5)</f>
        <v>0</v>
      </c>
      <c r="AV94" s="113">
        <f>ROUND(AZ94*L29,2)</f>
        <v>0</v>
      </c>
      <c r="AW94" s="113">
        <f>ROUND(BA94*L30,2)</f>
        <v>0</v>
      </c>
      <c r="AX94" s="113">
        <f>ROUND(BB94*L29,2)</f>
        <v>0</v>
      </c>
      <c r="AY94" s="113">
        <f>ROUND(BC94*L30,2)</f>
        <v>0</v>
      </c>
      <c r="AZ94" s="113">
        <f>ROUND(AZ95,2)</f>
        <v>0</v>
      </c>
      <c r="BA94" s="113">
        <f>ROUND(BA95,2)</f>
        <v>0</v>
      </c>
      <c r="BB94" s="113">
        <f>ROUND(BB95,2)</f>
        <v>0</v>
      </c>
      <c r="BC94" s="113">
        <f>ROUND(BC95,2)</f>
        <v>0</v>
      </c>
      <c r="BD94" s="115">
        <f>ROUND(BD95,2)</f>
        <v>0</v>
      </c>
      <c r="BE94" s="6"/>
      <c r="BS94" s="116" t="s">
        <v>77</v>
      </c>
      <c r="BT94" s="116" t="s">
        <v>78</v>
      </c>
      <c r="BV94" s="116" t="s">
        <v>79</v>
      </c>
      <c r="BW94" s="116" t="s">
        <v>5</v>
      </c>
      <c r="BX94" s="116" t="s">
        <v>80</v>
      </c>
      <c r="CL94" s="116" t="s">
        <v>1</v>
      </c>
    </row>
    <row r="95" s="7" customFormat="1" ht="37.5" customHeight="1">
      <c r="A95" s="117" t="s">
        <v>81</v>
      </c>
      <c r="B95" s="118"/>
      <c r="C95" s="119"/>
      <c r="D95" s="120" t="s">
        <v>14</v>
      </c>
      <c r="E95" s="120"/>
      <c r="F95" s="120"/>
      <c r="G95" s="120"/>
      <c r="H95" s="120"/>
      <c r="I95" s="121"/>
      <c r="J95" s="120" t="s">
        <v>17</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'1122_03_Hodinarska - Uher...'!J28</f>
        <v>0</v>
      </c>
      <c r="AH95" s="121"/>
      <c r="AI95" s="121"/>
      <c r="AJ95" s="121"/>
      <c r="AK95" s="121"/>
      <c r="AL95" s="121"/>
      <c r="AM95" s="121"/>
      <c r="AN95" s="122">
        <f>SUM(AG95,AT95)</f>
        <v>0</v>
      </c>
      <c r="AO95" s="121"/>
      <c r="AP95" s="121"/>
      <c r="AQ95" s="123" t="s">
        <v>82</v>
      </c>
      <c r="AR95" s="124"/>
      <c r="AS95" s="125">
        <v>0</v>
      </c>
      <c r="AT95" s="126">
        <f>ROUND(SUM(AV95:AW95),2)</f>
        <v>0</v>
      </c>
      <c r="AU95" s="127">
        <f>'1122_03_Hodinarska - Uher...'!P126</f>
        <v>0</v>
      </c>
      <c r="AV95" s="126">
        <f>'1122_03_Hodinarska - Uher...'!J31</f>
        <v>0</v>
      </c>
      <c r="AW95" s="126">
        <f>'1122_03_Hodinarska - Uher...'!J32</f>
        <v>0</v>
      </c>
      <c r="AX95" s="126">
        <f>'1122_03_Hodinarska - Uher...'!J33</f>
        <v>0</v>
      </c>
      <c r="AY95" s="126">
        <f>'1122_03_Hodinarska - Uher...'!J34</f>
        <v>0</v>
      </c>
      <c r="AZ95" s="126">
        <f>'1122_03_Hodinarska - Uher...'!F31</f>
        <v>0</v>
      </c>
      <c r="BA95" s="126">
        <f>'1122_03_Hodinarska - Uher...'!F32</f>
        <v>0</v>
      </c>
      <c r="BB95" s="126">
        <f>'1122_03_Hodinarska - Uher...'!F33</f>
        <v>0</v>
      </c>
      <c r="BC95" s="126">
        <f>'1122_03_Hodinarska - Uher...'!F34</f>
        <v>0</v>
      </c>
      <c r="BD95" s="128">
        <f>'1122_03_Hodinarska - Uher...'!F35</f>
        <v>0</v>
      </c>
      <c r="BE95" s="7"/>
      <c r="BT95" s="129" t="s">
        <v>83</v>
      </c>
      <c r="BU95" s="129" t="s">
        <v>84</v>
      </c>
      <c r="BV95" s="129" t="s">
        <v>79</v>
      </c>
      <c r="BW95" s="129" t="s">
        <v>5</v>
      </c>
      <c r="BX95" s="129" t="s">
        <v>80</v>
      </c>
      <c r="CL95" s="129" t="s">
        <v>1</v>
      </c>
    </row>
    <row r="96" s="2" customFormat="1" ht="30" customHeight="1">
      <c r="A96" s="37"/>
      <c r="B96" s="38"/>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43"/>
      <c r="AS96" s="37"/>
      <c r="AT96" s="37"/>
      <c r="AU96" s="37"/>
      <c r="AV96" s="37"/>
      <c r="AW96" s="37"/>
      <c r="AX96" s="37"/>
      <c r="AY96" s="37"/>
      <c r="AZ96" s="37"/>
      <c r="BA96" s="37"/>
      <c r="BB96" s="37"/>
      <c r="BC96" s="37"/>
      <c r="BD96" s="37"/>
      <c r="BE96" s="37"/>
    </row>
    <row r="97" s="2" customFormat="1" ht="6.96" customHeight="1">
      <c r="A97" s="37"/>
      <c r="B97" s="65"/>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43"/>
      <c r="AS97" s="37"/>
      <c r="AT97" s="37"/>
      <c r="AU97" s="37"/>
      <c r="AV97" s="37"/>
      <c r="AW97" s="37"/>
      <c r="AX97" s="37"/>
      <c r="AY97" s="37"/>
      <c r="AZ97" s="37"/>
      <c r="BA97" s="37"/>
      <c r="BB97" s="37"/>
      <c r="BC97" s="37"/>
      <c r="BD97" s="37"/>
      <c r="BE97" s="37"/>
    </row>
  </sheetData>
  <sheetProtection sheet="1" formatColumns="0" formatRows="0" objects="1" scenarios="1" spinCount="100000" saltValue="i4IJEYCfd3+RF3ecczgvas7vjBW9nWYOEroNlH4vrj+JDOjWA4M/E0Tzy4Fth/IBf96AvWeVqGsbMTVtx/gYCQ==" hashValue="C2k2VIboKQqL9axLwV5Sq4kv5Bi/DQ0M2rRtVZrbb8q6+xhNiZM1lucVcCTubVGlDqyQUV0rk6cQbt4V7jln2A=="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1122_03_Hodinarska - Uhe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6" t="s">
        <v>5</v>
      </c>
      <c r="AZ2" s="131" t="s">
        <v>85</v>
      </c>
      <c r="BA2" s="131" t="s">
        <v>1</v>
      </c>
      <c r="BB2" s="131" t="s">
        <v>1</v>
      </c>
      <c r="BC2" s="131" t="s">
        <v>86</v>
      </c>
      <c r="BD2" s="131" t="s">
        <v>87</v>
      </c>
    </row>
    <row r="3" s="1" customFormat="1" ht="6.96" customHeight="1">
      <c r="B3" s="132"/>
      <c r="C3" s="133"/>
      <c r="D3" s="133"/>
      <c r="E3" s="133"/>
      <c r="F3" s="133"/>
      <c r="G3" s="133"/>
      <c r="H3" s="133"/>
      <c r="I3" s="134"/>
      <c r="J3" s="133"/>
      <c r="K3" s="133"/>
      <c r="L3" s="19"/>
      <c r="AT3" s="16" t="s">
        <v>87</v>
      </c>
      <c r="AZ3" s="131" t="s">
        <v>88</v>
      </c>
      <c r="BA3" s="131" t="s">
        <v>1</v>
      </c>
      <c r="BB3" s="131" t="s">
        <v>1</v>
      </c>
      <c r="BC3" s="131" t="s">
        <v>89</v>
      </c>
      <c r="BD3" s="131" t="s">
        <v>87</v>
      </c>
    </row>
    <row r="4" s="1" customFormat="1" ht="24.96" customHeight="1">
      <c r="B4" s="19"/>
      <c r="D4" s="135" t="s">
        <v>90</v>
      </c>
      <c r="I4" s="130"/>
      <c r="L4" s="19"/>
      <c r="M4" s="136" t="s">
        <v>10</v>
      </c>
      <c r="AT4" s="16" t="s">
        <v>4</v>
      </c>
      <c r="AZ4" s="131" t="s">
        <v>91</v>
      </c>
      <c r="BA4" s="131" t="s">
        <v>1</v>
      </c>
      <c r="BB4" s="131" t="s">
        <v>1</v>
      </c>
      <c r="BC4" s="131" t="s">
        <v>92</v>
      </c>
      <c r="BD4" s="131" t="s">
        <v>87</v>
      </c>
    </row>
    <row r="5" s="1" customFormat="1" ht="6.96" customHeight="1">
      <c r="B5" s="19"/>
      <c r="I5" s="130"/>
      <c r="L5" s="19"/>
      <c r="AZ5" s="131" t="s">
        <v>93</v>
      </c>
      <c r="BA5" s="131" t="s">
        <v>1</v>
      </c>
      <c r="BB5" s="131" t="s">
        <v>1</v>
      </c>
      <c r="BC5" s="131" t="s">
        <v>94</v>
      </c>
      <c r="BD5" s="131" t="s">
        <v>87</v>
      </c>
    </row>
    <row r="6" s="2" customFormat="1" ht="12" customHeight="1">
      <c r="A6" s="37"/>
      <c r="B6" s="43"/>
      <c r="C6" s="37"/>
      <c r="D6" s="137" t="s">
        <v>16</v>
      </c>
      <c r="E6" s="37"/>
      <c r="F6" s="37"/>
      <c r="G6" s="37"/>
      <c r="H6" s="37"/>
      <c r="I6" s="138"/>
      <c r="J6" s="37"/>
      <c r="K6" s="37"/>
      <c r="L6" s="62"/>
      <c r="S6" s="37"/>
      <c r="T6" s="37"/>
      <c r="U6" s="37"/>
      <c r="V6" s="37"/>
      <c r="W6" s="37"/>
      <c r="X6" s="37"/>
      <c r="Y6" s="37"/>
      <c r="Z6" s="37"/>
      <c r="AA6" s="37"/>
      <c r="AB6" s="37"/>
      <c r="AC6" s="37"/>
      <c r="AD6" s="37"/>
      <c r="AE6" s="37"/>
      <c r="AZ6" s="131" t="s">
        <v>95</v>
      </c>
      <c r="BA6" s="131" t="s">
        <v>1</v>
      </c>
      <c r="BB6" s="131" t="s">
        <v>1</v>
      </c>
      <c r="BC6" s="131" t="s">
        <v>96</v>
      </c>
      <c r="BD6" s="131" t="s">
        <v>87</v>
      </c>
    </row>
    <row r="7" s="2" customFormat="1" ht="16.5" customHeight="1">
      <c r="A7" s="37"/>
      <c r="B7" s="43"/>
      <c r="C7" s="37"/>
      <c r="D7" s="37"/>
      <c r="E7" s="139" t="s">
        <v>17</v>
      </c>
      <c r="F7" s="37"/>
      <c r="G7" s="37"/>
      <c r="H7" s="37"/>
      <c r="I7" s="138"/>
      <c r="J7" s="37"/>
      <c r="K7" s="37"/>
      <c r="L7" s="62"/>
      <c r="S7" s="37"/>
      <c r="T7" s="37"/>
      <c r="U7" s="37"/>
      <c r="V7" s="37"/>
      <c r="W7" s="37"/>
      <c r="X7" s="37"/>
      <c r="Y7" s="37"/>
      <c r="Z7" s="37"/>
      <c r="AA7" s="37"/>
      <c r="AB7" s="37"/>
      <c r="AC7" s="37"/>
      <c r="AD7" s="37"/>
      <c r="AE7" s="37"/>
      <c r="AZ7" s="131" t="s">
        <v>97</v>
      </c>
      <c r="BA7" s="131" t="s">
        <v>1</v>
      </c>
      <c r="BB7" s="131" t="s">
        <v>1</v>
      </c>
      <c r="BC7" s="131" t="s">
        <v>98</v>
      </c>
      <c r="BD7" s="131" t="s">
        <v>87</v>
      </c>
    </row>
    <row r="8" s="2" customFormat="1">
      <c r="A8" s="37"/>
      <c r="B8" s="43"/>
      <c r="C8" s="37"/>
      <c r="D8" s="37"/>
      <c r="E8" s="37"/>
      <c r="F8" s="37"/>
      <c r="G8" s="37"/>
      <c r="H8" s="37"/>
      <c r="I8" s="138"/>
      <c r="J8" s="37"/>
      <c r="K8" s="37"/>
      <c r="L8" s="62"/>
      <c r="S8" s="37"/>
      <c r="T8" s="37"/>
      <c r="U8" s="37"/>
      <c r="V8" s="37"/>
      <c r="W8" s="37"/>
      <c r="X8" s="37"/>
      <c r="Y8" s="37"/>
      <c r="Z8" s="37"/>
      <c r="AA8" s="37"/>
      <c r="AB8" s="37"/>
      <c r="AC8" s="37"/>
      <c r="AD8" s="37"/>
      <c r="AE8" s="37"/>
      <c r="AZ8" s="131" t="s">
        <v>99</v>
      </c>
      <c r="BA8" s="131" t="s">
        <v>1</v>
      </c>
      <c r="BB8" s="131" t="s">
        <v>1</v>
      </c>
      <c r="BC8" s="131" t="s">
        <v>100</v>
      </c>
      <c r="BD8" s="131" t="s">
        <v>87</v>
      </c>
    </row>
    <row r="9" s="2" customFormat="1" ht="12" customHeight="1">
      <c r="A9" s="37"/>
      <c r="B9" s="43"/>
      <c r="C9" s="37"/>
      <c r="D9" s="137" t="s">
        <v>18</v>
      </c>
      <c r="E9" s="37"/>
      <c r="F9" s="140" t="s">
        <v>1</v>
      </c>
      <c r="G9" s="37"/>
      <c r="H9" s="37"/>
      <c r="I9" s="141" t="s">
        <v>19</v>
      </c>
      <c r="J9" s="140" t="s">
        <v>20</v>
      </c>
      <c r="K9" s="37"/>
      <c r="L9" s="62"/>
      <c r="S9" s="37"/>
      <c r="T9" s="37"/>
      <c r="U9" s="37"/>
      <c r="V9" s="37"/>
      <c r="W9" s="37"/>
      <c r="X9" s="37"/>
      <c r="Y9" s="37"/>
      <c r="Z9" s="37"/>
      <c r="AA9" s="37"/>
      <c r="AB9" s="37"/>
      <c r="AC9" s="37"/>
      <c r="AD9" s="37"/>
      <c r="AE9" s="37"/>
      <c r="AZ9" s="131" t="s">
        <v>101</v>
      </c>
      <c r="BA9" s="131" t="s">
        <v>1</v>
      </c>
      <c r="BB9" s="131" t="s">
        <v>1</v>
      </c>
      <c r="BC9" s="131" t="s">
        <v>102</v>
      </c>
      <c r="BD9" s="131" t="s">
        <v>87</v>
      </c>
    </row>
    <row r="10" s="2" customFormat="1" ht="12" customHeight="1">
      <c r="A10" s="37"/>
      <c r="B10" s="43"/>
      <c r="C10" s="37"/>
      <c r="D10" s="137" t="s">
        <v>21</v>
      </c>
      <c r="E10" s="37"/>
      <c r="F10" s="140" t="s">
        <v>22</v>
      </c>
      <c r="G10" s="37"/>
      <c r="H10" s="37"/>
      <c r="I10" s="141" t="s">
        <v>23</v>
      </c>
      <c r="J10" s="142" t="str">
        <f>'Rekapitulace stavby'!AN8</f>
        <v>12. 1. 2021</v>
      </c>
      <c r="K10" s="37"/>
      <c r="L10" s="62"/>
      <c r="S10" s="37"/>
      <c r="T10" s="37"/>
      <c r="U10" s="37"/>
      <c r="V10" s="37"/>
      <c r="W10" s="37"/>
      <c r="X10" s="37"/>
      <c r="Y10" s="37"/>
      <c r="Z10" s="37"/>
      <c r="AA10" s="37"/>
      <c r="AB10" s="37"/>
      <c r="AC10" s="37"/>
      <c r="AD10" s="37"/>
      <c r="AE10" s="37"/>
      <c r="AZ10" s="131" t="s">
        <v>103</v>
      </c>
      <c r="BA10" s="131" t="s">
        <v>1</v>
      </c>
      <c r="BB10" s="131" t="s">
        <v>1</v>
      </c>
      <c r="BC10" s="131" t="s">
        <v>104</v>
      </c>
      <c r="BD10" s="131" t="s">
        <v>87</v>
      </c>
    </row>
    <row r="11" s="2" customFormat="1" ht="10.8" customHeight="1">
      <c r="A11" s="37"/>
      <c r="B11" s="43"/>
      <c r="C11" s="37"/>
      <c r="D11" s="37"/>
      <c r="E11" s="37"/>
      <c r="F11" s="37"/>
      <c r="G11" s="37"/>
      <c r="H11" s="37"/>
      <c r="I11" s="138"/>
      <c r="J11" s="37"/>
      <c r="K11" s="37"/>
      <c r="L11" s="62"/>
      <c r="S11" s="37"/>
      <c r="T11" s="37"/>
      <c r="U11" s="37"/>
      <c r="V11" s="37"/>
      <c r="W11" s="37"/>
      <c r="X11" s="37"/>
      <c r="Y11" s="37"/>
      <c r="Z11" s="37"/>
      <c r="AA11" s="37"/>
      <c r="AB11" s="37"/>
      <c r="AC11" s="37"/>
      <c r="AD11" s="37"/>
      <c r="AE11" s="37"/>
      <c r="AZ11" s="131" t="s">
        <v>105</v>
      </c>
      <c r="BA11" s="131" t="s">
        <v>1</v>
      </c>
      <c r="BB11" s="131" t="s">
        <v>1</v>
      </c>
      <c r="BC11" s="131" t="s">
        <v>106</v>
      </c>
      <c r="BD11" s="131" t="s">
        <v>87</v>
      </c>
    </row>
    <row r="12" s="2" customFormat="1" ht="12" customHeight="1">
      <c r="A12" s="37"/>
      <c r="B12" s="43"/>
      <c r="C12" s="37"/>
      <c r="D12" s="137" t="s">
        <v>25</v>
      </c>
      <c r="E12" s="37"/>
      <c r="F12" s="37"/>
      <c r="G12" s="37"/>
      <c r="H12" s="37"/>
      <c r="I12" s="141" t="s">
        <v>26</v>
      </c>
      <c r="J12" s="140" t="s">
        <v>1</v>
      </c>
      <c r="K12" s="37"/>
      <c r="L12" s="62"/>
      <c r="S12" s="37"/>
      <c r="T12" s="37"/>
      <c r="U12" s="37"/>
      <c r="V12" s="37"/>
      <c r="W12" s="37"/>
      <c r="X12" s="37"/>
      <c r="Y12" s="37"/>
      <c r="Z12" s="37"/>
      <c r="AA12" s="37"/>
      <c r="AB12" s="37"/>
      <c r="AC12" s="37"/>
      <c r="AD12" s="37"/>
      <c r="AE12" s="37"/>
      <c r="AZ12" s="131" t="s">
        <v>107</v>
      </c>
      <c r="BA12" s="131" t="s">
        <v>1</v>
      </c>
      <c r="BB12" s="131" t="s">
        <v>1</v>
      </c>
      <c r="BC12" s="131" t="s">
        <v>108</v>
      </c>
      <c r="BD12" s="131" t="s">
        <v>87</v>
      </c>
    </row>
    <row r="13" s="2" customFormat="1" ht="18" customHeight="1">
      <c r="A13" s="37"/>
      <c r="B13" s="43"/>
      <c r="C13" s="37"/>
      <c r="D13" s="37"/>
      <c r="E13" s="140" t="s">
        <v>27</v>
      </c>
      <c r="F13" s="37"/>
      <c r="G13" s="37"/>
      <c r="H13" s="37"/>
      <c r="I13" s="141" t="s">
        <v>28</v>
      </c>
      <c r="J13" s="140" t="s">
        <v>1</v>
      </c>
      <c r="K13" s="37"/>
      <c r="L13" s="62"/>
      <c r="S13" s="37"/>
      <c r="T13" s="37"/>
      <c r="U13" s="37"/>
      <c r="V13" s="37"/>
      <c r="W13" s="37"/>
      <c r="X13" s="37"/>
      <c r="Y13" s="37"/>
      <c r="Z13" s="37"/>
      <c r="AA13" s="37"/>
      <c r="AB13" s="37"/>
      <c r="AC13" s="37"/>
      <c r="AD13" s="37"/>
      <c r="AE13" s="37"/>
      <c r="AZ13" s="131" t="s">
        <v>109</v>
      </c>
      <c r="BA13" s="131" t="s">
        <v>1</v>
      </c>
      <c r="BB13" s="131" t="s">
        <v>1</v>
      </c>
      <c r="BC13" s="131" t="s">
        <v>110</v>
      </c>
      <c r="BD13" s="131" t="s">
        <v>87</v>
      </c>
    </row>
    <row r="14" s="2" customFormat="1" ht="6.96" customHeight="1">
      <c r="A14" s="37"/>
      <c r="B14" s="43"/>
      <c r="C14" s="37"/>
      <c r="D14" s="37"/>
      <c r="E14" s="37"/>
      <c r="F14" s="37"/>
      <c r="G14" s="37"/>
      <c r="H14" s="37"/>
      <c r="I14" s="138"/>
      <c r="J14" s="37"/>
      <c r="K14" s="37"/>
      <c r="L14" s="62"/>
      <c r="S14" s="37"/>
      <c r="T14" s="37"/>
      <c r="U14" s="37"/>
      <c r="V14" s="37"/>
      <c r="W14" s="37"/>
      <c r="X14" s="37"/>
      <c r="Y14" s="37"/>
      <c r="Z14" s="37"/>
      <c r="AA14" s="37"/>
      <c r="AB14" s="37"/>
      <c r="AC14" s="37"/>
      <c r="AD14" s="37"/>
      <c r="AE14" s="37"/>
      <c r="AZ14" s="131" t="s">
        <v>111</v>
      </c>
      <c r="BA14" s="131" t="s">
        <v>1</v>
      </c>
      <c r="BB14" s="131" t="s">
        <v>1</v>
      </c>
      <c r="BC14" s="131" t="s">
        <v>112</v>
      </c>
      <c r="BD14" s="131" t="s">
        <v>87</v>
      </c>
    </row>
    <row r="15" s="2" customFormat="1" ht="12" customHeight="1">
      <c r="A15" s="37"/>
      <c r="B15" s="43"/>
      <c r="C15" s="37"/>
      <c r="D15" s="137" t="s">
        <v>29</v>
      </c>
      <c r="E15" s="37"/>
      <c r="F15" s="37"/>
      <c r="G15" s="37"/>
      <c r="H15" s="37"/>
      <c r="I15" s="141" t="s">
        <v>26</v>
      </c>
      <c r="J15" s="32" t="str">
        <f>'Rekapitulace stavby'!AN13</f>
        <v>Vyplň údaj</v>
      </c>
      <c r="K15" s="37"/>
      <c r="L15" s="62"/>
      <c r="S15" s="37"/>
      <c r="T15" s="37"/>
      <c r="U15" s="37"/>
      <c r="V15" s="37"/>
      <c r="W15" s="37"/>
      <c r="X15" s="37"/>
      <c r="Y15" s="37"/>
      <c r="Z15" s="37"/>
      <c r="AA15" s="37"/>
      <c r="AB15" s="37"/>
      <c r="AC15" s="37"/>
      <c r="AD15" s="37"/>
      <c r="AE15" s="37"/>
      <c r="AZ15" s="131" t="s">
        <v>113</v>
      </c>
      <c r="BA15" s="131" t="s">
        <v>1</v>
      </c>
      <c r="BB15" s="131" t="s">
        <v>1</v>
      </c>
      <c r="BC15" s="131" t="s">
        <v>114</v>
      </c>
      <c r="BD15" s="131" t="s">
        <v>87</v>
      </c>
    </row>
    <row r="16" s="2" customFormat="1" ht="18" customHeight="1">
      <c r="A16" s="37"/>
      <c r="B16" s="43"/>
      <c r="C16" s="37"/>
      <c r="D16" s="37"/>
      <c r="E16" s="32" t="str">
        <f>'Rekapitulace stavby'!E14</f>
        <v>Vyplň údaj</v>
      </c>
      <c r="F16" s="140"/>
      <c r="G16" s="140"/>
      <c r="H16" s="140"/>
      <c r="I16" s="141" t="s">
        <v>28</v>
      </c>
      <c r="J16" s="32" t="str">
        <f>'Rekapitulace stavby'!AN14</f>
        <v>Vyplň údaj</v>
      </c>
      <c r="K16" s="37"/>
      <c r="L16" s="62"/>
      <c r="S16" s="37"/>
      <c r="T16" s="37"/>
      <c r="U16" s="37"/>
      <c r="V16" s="37"/>
      <c r="W16" s="37"/>
      <c r="X16" s="37"/>
      <c r="Y16" s="37"/>
      <c r="Z16" s="37"/>
      <c r="AA16" s="37"/>
      <c r="AB16" s="37"/>
      <c r="AC16" s="37"/>
      <c r="AD16" s="37"/>
      <c r="AE16" s="37"/>
      <c r="AZ16" s="131" t="s">
        <v>115</v>
      </c>
      <c r="BA16" s="131" t="s">
        <v>1</v>
      </c>
      <c r="BB16" s="131" t="s">
        <v>1</v>
      </c>
      <c r="BC16" s="131" t="s">
        <v>116</v>
      </c>
      <c r="BD16" s="131" t="s">
        <v>87</v>
      </c>
    </row>
    <row r="17" s="2" customFormat="1" ht="6.96" customHeight="1">
      <c r="A17" s="37"/>
      <c r="B17" s="43"/>
      <c r="C17" s="37"/>
      <c r="D17" s="37"/>
      <c r="E17" s="37"/>
      <c r="F17" s="37"/>
      <c r="G17" s="37"/>
      <c r="H17" s="37"/>
      <c r="I17" s="138"/>
      <c r="J17" s="37"/>
      <c r="K17" s="37"/>
      <c r="L17" s="62"/>
      <c r="S17" s="37"/>
      <c r="T17" s="37"/>
      <c r="U17" s="37"/>
      <c r="V17" s="37"/>
      <c r="W17" s="37"/>
      <c r="X17" s="37"/>
      <c r="Y17" s="37"/>
      <c r="Z17" s="37"/>
      <c r="AA17" s="37"/>
      <c r="AB17" s="37"/>
      <c r="AC17" s="37"/>
      <c r="AD17" s="37"/>
      <c r="AE17" s="37"/>
      <c r="AZ17" s="131" t="s">
        <v>117</v>
      </c>
      <c r="BA17" s="131" t="s">
        <v>1</v>
      </c>
      <c r="BB17" s="131" t="s">
        <v>1</v>
      </c>
      <c r="BC17" s="131" t="s">
        <v>118</v>
      </c>
      <c r="BD17" s="131" t="s">
        <v>87</v>
      </c>
    </row>
    <row r="18" s="2" customFormat="1" ht="12" customHeight="1">
      <c r="A18" s="37"/>
      <c r="B18" s="43"/>
      <c r="C18" s="37"/>
      <c r="D18" s="137" t="s">
        <v>31</v>
      </c>
      <c r="E18" s="37"/>
      <c r="F18" s="37"/>
      <c r="G18" s="37"/>
      <c r="H18" s="37"/>
      <c r="I18" s="141" t="s">
        <v>26</v>
      </c>
      <c r="J18" s="140" t="s">
        <v>1</v>
      </c>
      <c r="K18" s="37"/>
      <c r="L18" s="62"/>
      <c r="S18" s="37"/>
      <c r="T18" s="37"/>
      <c r="U18" s="37"/>
      <c r="V18" s="37"/>
      <c r="W18" s="37"/>
      <c r="X18" s="37"/>
      <c r="Y18" s="37"/>
      <c r="Z18" s="37"/>
      <c r="AA18" s="37"/>
      <c r="AB18" s="37"/>
      <c r="AC18" s="37"/>
      <c r="AD18" s="37"/>
      <c r="AE18" s="37"/>
      <c r="AZ18" s="131" t="s">
        <v>119</v>
      </c>
      <c r="BA18" s="131" t="s">
        <v>1</v>
      </c>
      <c r="BB18" s="131" t="s">
        <v>1</v>
      </c>
      <c r="BC18" s="131" t="s">
        <v>120</v>
      </c>
      <c r="BD18" s="131" t="s">
        <v>87</v>
      </c>
    </row>
    <row r="19" s="2" customFormat="1" ht="18" customHeight="1">
      <c r="A19" s="37"/>
      <c r="B19" s="43"/>
      <c r="C19" s="37"/>
      <c r="D19" s="37"/>
      <c r="E19" s="140" t="s">
        <v>32</v>
      </c>
      <c r="F19" s="37"/>
      <c r="G19" s="37"/>
      <c r="H19" s="37"/>
      <c r="I19" s="141" t="s">
        <v>28</v>
      </c>
      <c r="J19" s="140" t="s">
        <v>1</v>
      </c>
      <c r="K19" s="37"/>
      <c r="L19" s="62"/>
      <c r="S19" s="37"/>
      <c r="T19" s="37"/>
      <c r="U19" s="37"/>
      <c r="V19" s="37"/>
      <c r="W19" s="37"/>
      <c r="X19" s="37"/>
      <c r="Y19" s="37"/>
      <c r="Z19" s="37"/>
      <c r="AA19" s="37"/>
      <c r="AB19" s="37"/>
      <c r="AC19" s="37"/>
      <c r="AD19" s="37"/>
      <c r="AE19" s="37"/>
      <c r="AZ19" s="131" t="s">
        <v>121</v>
      </c>
      <c r="BA19" s="131" t="s">
        <v>1</v>
      </c>
      <c r="BB19" s="131" t="s">
        <v>1</v>
      </c>
      <c r="BC19" s="131" t="s">
        <v>98</v>
      </c>
      <c r="BD19" s="131" t="s">
        <v>87</v>
      </c>
    </row>
    <row r="20" s="2" customFormat="1" ht="6.96" customHeight="1">
      <c r="A20" s="37"/>
      <c r="B20" s="43"/>
      <c r="C20" s="37"/>
      <c r="D20" s="37"/>
      <c r="E20" s="37"/>
      <c r="F20" s="37"/>
      <c r="G20" s="37"/>
      <c r="H20" s="37"/>
      <c r="I20" s="138"/>
      <c r="J20" s="37"/>
      <c r="K20" s="37"/>
      <c r="L20" s="62"/>
      <c r="S20" s="37"/>
      <c r="T20" s="37"/>
      <c r="U20" s="37"/>
      <c r="V20" s="37"/>
      <c r="W20" s="37"/>
      <c r="X20" s="37"/>
      <c r="Y20" s="37"/>
      <c r="Z20" s="37"/>
      <c r="AA20" s="37"/>
      <c r="AB20" s="37"/>
      <c r="AC20" s="37"/>
      <c r="AD20" s="37"/>
      <c r="AE20" s="37"/>
      <c r="AZ20" s="131" t="s">
        <v>122</v>
      </c>
      <c r="BA20" s="131" t="s">
        <v>1</v>
      </c>
      <c r="BB20" s="131" t="s">
        <v>1</v>
      </c>
      <c r="BC20" s="131" t="s">
        <v>123</v>
      </c>
      <c r="BD20" s="131" t="s">
        <v>87</v>
      </c>
    </row>
    <row r="21" s="2" customFormat="1" ht="12" customHeight="1">
      <c r="A21" s="37"/>
      <c r="B21" s="43"/>
      <c r="C21" s="37"/>
      <c r="D21" s="137" t="s">
        <v>34</v>
      </c>
      <c r="E21" s="37"/>
      <c r="F21" s="37"/>
      <c r="G21" s="37"/>
      <c r="H21" s="37"/>
      <c r="I21" s="141" t="s">
        <v>26</v>
      </c>
      <c r="J21" s="140" t="s">
        <v>35</v>
      </c>
      <c r="K21" s="37"/>
      <c r="L21" s="62"/>
      <c r="S21" s="37"/>
      <c r="T21" s="37"/>
      <c r="U21" s="37"/>
      <c r="V21" s="37"/>
      <c r="W21" s="37"/>
      <c r="X21" s="37"/>
      <c r="Y21" s="37"/>
      <c r="Z21" s="37"/>
      <c r="AA21" s="37"/>
      <c r="AB21" s="37"/>
      <c r="AC21" s="37"/>
      <c r="AD21" s="37"/>
      <c r="AE21" s="37"/>
      <c r="AZ21" s="131" t="s">
        <v>124</v>
      </c>
      <c r="BA21" s="131" t="s">
        <v>1</v>
      </c>
      <c r="BB21" s="131" t="s">
        <v>1</v>
      </c>
      <c r="BC21" s="131" t="s">
        <v>125</v>
      </c>
      <c r="BD21" s="131" t="s">
        <v>87</v>
      </c>
    </row>
    <row r="22" s="2" customFormat="1" ht="18" customHeight="1">
      <c r="A22" s="37"/>
      <c r="B22" s="43"/>
      <c r="C22" s="37"/>
      <c r="D22" s="37"/>
      <c r="E22" s="140" t="s">
        <v>32</v>
      </c>
      <c r="F22" s="37"/>
      <c r="G22" s="37"/>
      <c r="H22" s="37"/>
      <c r="I22" s="141" t="s">
        <v>28</v>
      </c>
      <c r="J22" s="140" t="s">
        <v>1</v>
      </c>
      <c r="K22" s="37"/>
      <c r="L22" s="62"/>
      <c r="S22" s="37"/>
      <c r="T22" s="37"/>
      <c r="U22" s="37"/>
      <c r="V22" s="37"/>
      <c r="W22" s="37"/>
      <c r="X22" s="37"/>
      <c r="Y22" s="37"/>
      <c r="Z22" s="37"/>
      <c r="AA22" s="37"/>
      <c r="AB22" s="37"/>
      <c r="AC22" s="37"/>
      <c r="AD22" s="37"/>
      <c r="AE22" s="37"/>
      <c r="AZ22" s="131" t="s">
        <v>126</v>
      </c>
      <c r="BA22" s="131" t="s">
        <v>1</v>
      </c>
      <c r="BB22" s="131" t="s">
        <v>1</v>
      </c>
      <c r="BC22" s="131" t="s">
        <v>127</v>
      </c>
      <c r="BD22" s="131" t="s">
        <v>87</v>
      </c>
    </row>
    <row r="23" s="2" customFormat="1" ht="6.96" customHeight="1">
      <c r="A23" s="37"/>
      <c r="B23" s="43"/>
      <c r="C23" s="37"/>
      <c r="D23" s="37"/>
      <c r="E23" s="37"/>
      <c r="F23" s="37"/>
      <c r="G23" s="37"/>
      <c r="H23" s="37"/>
      <c r="I23" s="138"/>
      <c r="J23" s="37"/>
      <c r="K23" s="37"/>
      <c r="L23" s="62"/>
      <c r="S23" s="37"/>
      <c r="T23" s="37"/>
      <c r="U23" s="37"/>
      <c r="V23" s="37"/>
      <c r="W23" s="37"/>
      <c r="X23" s="37"/>
      <c r="Y23" s="37"/>
      <c r="Z23" s="37"/>
      <c r="AA23" s="37"/>
      <c r="AB23" s="37"/>
      <c r="AC23" s="37"/>
      <c r="AD23" s="37"/>
      <c r="AE23" s="37"/>
      <c r="AZ23" s="131" t="s">
        <v>128</v>
      </c>
      <c r="BA23" s="131" t="s">
        <v>1</v>
      </c>
      <c r="BB23" s="131" t="s">
        <v>1</v>
      </c>
      <c r="BC23" s="131" t="s">
        <v>129</v>
      </c>
      <c r="BD23" s="131" t="s">
        <v>87</v>
      </c>
    </row>
    <row r="24" s="2" customFormat="1" ht="12" customHeight="1">
      <c r="A24" s="37"/>
      <c r="B24" s="43"/>
      <c r="C24" s="37"/>
      <c r="D24" s="137" t="s">
        <v>36</v>
      </c>
      <c r="E24" s="37"/>
      <c r="F24" s="37"/>
      <c r="G24" s="37"/>
      <c r="H24" s="37"/>
      <c r="I24" s="138"/>
      <c r="J24" s="37"/>
      <c r="K24" s="37"/>
      <c r="L24" s="62"/>
      <c r="S24" s="37"/>
      <c r="T24" s="37"/>
      <c r="U24" s="37"/>
      <c r="V24" s="37"/>
      <c r="W24" s="37"/>
      <c r="X24" s="37"/>
      <c r="Y24" s="37"/>
      <c r="Z24" s="37"/>
      <c r="AA24" s="37"/>
      <c r="AB24" s="37"/>
      <c r="AC24" s="37"/>
      <c r="AD24" s="37"/>
      <c r="AE24" s="37"/>
      <c r="AZ24" s="131" t="s">
        <v>130</v>
      </c>
      <c r="BA24" s="131" t="s">
        <v>1</v>
      </c>
      <c r="BB24" s="131" t="s">
        <v>1</v>
      </c>
      <c r="BC24" s="131" t="s">
        <v>131</v>
      </c>
      <c r="BD24" s="131" t="s">
        <v>87</v>
      </c>
    </row>
    <row r="25" s="8" customFormat="1" ht="167.25" customHeight="1">
      <c r="A25" s="143"/>
      <c r="B25" s="144"/>
      <c r="C25" s="143"/>
      <c r="D25" s="143"/>
      <c r="E25" s="145" t="s">
        <v>37</v>
      </c>
      <c r="F25" s="145"/>
      <c r="G25" s="145"/>
      <c r="H25" s="145"/>
      <c r="I25" s="146"/>
      <c r="J25" s="143"/>
      <c r="K25" s="143"/>
      <c r="L25" s="147"/>
      <c r="S25" s="143"/>
      <c r="T25" s="143"/>
      <c r="U25" s="143"/>
      <c r="V25" s="143"/>
      <c r="W25" s="143"/>
      <c r="X25" s="143"/>
      <c r="Y25" s="143"/>
      <c r="Z25" s="143"/>
      <c r="AA25" s="143"/>
      <c r="AB25" s="143"/>
      <c r="AC25" s="143"/>
      <c r="AD25" s="143"/>
      <c r="AE25" s="143"/>
      <c r="AZ25" s="148" t="s">
        <v>132</v>
      </c>
      <c r="BA25" s="148" t="s">
        <v>1</v>
      </c>
      <c r="BB25" s="148" t="s">
        <v>1</v>
      </c>
      <c r="BC25" s="148" t="s">
        <v>133</v>
      </c>
      <c r="BD25" s="148" t="s">
        <v>87</v>
      </c>
    </row>
    <row r="26" s="2" customFormat="1" ht="6.96" customHeight="1">
      <c r="A26" s="37"/>
      <c r="B26" s="43"/>
      <c r="C26" s="37"/>
      <c r="D26" s="37"/>
      <c r="E26" s="37"/>
      <c r="F26" s="37"/>
      <c r="G26" s="37"/>
      <c r="H26" s="37"/>
      <c r="I26" s="138"/>
      <c r="J26" s="37"/>
      <c r="K26" s="37"/>
      <c r="L26" s="62"/>
      <c r="S26" s="37"/>
      <c r="T26" s="37"/>
      <c r="U26" s="37"/>
      <c r="V26" s="37"/>
      <c r="W26" s="37"/>
      <c r="X26" s="37"/>
      <c r="Y26" s="37"/>
      <c r="Z26" s="37"/>
      <c r="AA26" s="37"/>
      <c r="AB26" s="37"/>
      <c r="AC26" s="37"/>
      <c r="AD26" s="37"/>
      <c r="AE26" s="37"/>
      <c r="AZ26" s="131" t="s">
        <v>134</v>
      </c>
      <c r="BA26" s="131" t="s">
        <v>1</v>
      </c>
      <c r="BB26" s="131" t="s">
        <v>1</v>
      </c>
      <c r="BC26" s="131" t="s">
        <v>135</v>
      </c>
      <c r="BD26" s="131" t="s">
        <v>87</v>
      </c>
    </row>
    <row r="27" s="2" customFormat="1" ht="6.96" customHeight="1">
      <c r="A27" s="37"/>
      <c r="B27" s="43"/>
      <c r="C27" s="37"/>
      <c r="D27" s="149"/>
      <c r="E27" s="149"/>
      <c r="F27" s="149"/>
      <c r="G27" s="149"/>
      <c r="H27" s="149"/>
      <c r="I27" s="150"/>
      <c r="J27" s="149"/>
      <c r="K27" s="149"/>
      <c r="L27" s="62"/>
      <c r="S27" s="37"/>
      <c r="T27" s="37"/>
      <c r="U27" s="37"/>
      <c r="V27" s="37"/>
      <c r="W27" s="37"/>
      <c r="X27" s="37"/>
      <c r="Y27" s="37"/>
      <c r="Z27" s="37"/>
      <c r="AA27" s="37"/>
      <c r="AB27" s="37"/>
      <c r="AC27" s="37"/>
      <c r="AD27" s="37"/>
      <c r="AE27" s="37"/>
    </row>
    <row r="28" s="2" customFormat="1" ht="25.44" customHeight="1">
      <c r="A28" s="37"/>
      <c r="B28" s="43"/>
      <c r="C28" s="37"/>
      <c r="D28" s="151" t="s">
        <v>38</v>
      </c>
      <c r="E28" s="37"/>
      <c r="F28" s="37"/>
      <c r="G28" s="37"/>
      <c r="H28" s="37"/>
      <c r="I28" s="138"/>
      <c r="J28" s="152">
        <f>ROUND(J126, 2)</f>
        <v>0</v>
      </c>
      <c r="K28" s="37"/>
      <c r="L28" s="62"/>
      <c r="S28" s="37"/>
      <c r="T28" s="37"/>
      <c r="U28" s="37"/>
      <c r="V28" s="37"/>
      <c r="W28" s="37"/>
      <c r="X28" s="37"/>
      <c r="Y28" s="37"/>
      <c r="Z28" s="37"/>
      <c r="AA28" s="37"/>
      <c r="AB28" s="37"/>
      <c r="AC28" s="37"/>
      <c r="AD28" s="37"/>
      <c r="AE28" s="37"/>
    </row>
    <row r="29" s="2" customFormat="1" ht="6.96" customHeight="1">
      <c r="A29" s="37"/>
      <c r="B29" s="43"/>
      <c r="C29" s="37"/>
      <c r="D29" s="149"/>
      <c r="E29" s="149"/>
      <c r="F29" s="149"/>
      <c r="G29" s="149"/>
      <c r="H29" s="149"/>
      <c r="I29" s="150"/>
      <c r="J29" s="149"/>
      <c r="K29" s="149"/>
      <c r="L29" s="62"/>
      <c r="S29" s="37"/>
      <c r="T29" s="37"/>
      <c r="U29" s="37"/>
      <c r="V29" s="37"/>
      <c r="W29" s="37"/>
      <c r="X29" s="37"/>
      <c r="Y29" s="37"/>
      <c r="Z29" s="37"/>
      <c r="AA29" s="37"/>
      <c r="AB29" s="37"/>
      <c r="AC29" s="37"/>
      <c r="AD29" s="37"/>
      <c r="AE29" s="37"/>
    </row>
    <row r="30" s="2" customFormat="1" ht="14.4" customHeight="1">
      <c r="A30" s="37"/>
      <c r="B30" s="43"/>
      <c r="C30" s="37"/>
      <c r="D30" s="37"/>
      <c r="E30" s="37"/>
      <c r="F30" s="153" t="s">
        <v>40</v>
      </c>
      <c r="G30" s="37"/>
      <c r="H30" s="37"/>
      <c r="I30" s="154" t="s">
        <v>39</v>
      </c>
      <c r="J30" s="153" t="s">
        <v>41</v>
      </c>
      <c r="K30" s="37"/>
      <c r="L30" s="62"/>
      <c r="S30" s="37"/>
      <c r="T30" s="37"/>
      <c r="U30" s="37"/>
      <c r="V30" s="37"/>
      <c r="W30" s="37"/>
      <c r="X30" s="37"/>
      <c r="Y30" s="37"/>
      <c r="Z30" s="37"/>
      <c r="AA30" s="37"/>
      <c r="AB30" s="37"/>
      <c r="AC30" s="37"/>
      <c r="AD30" s="37"/>
      <c r="AE30" s="37"/>
    </row>
    <row r="31" s="2" customFormat="1" ht="14.4" customHeight="1">
      <c r="A31" s="37"/>
      <c r="B31" s="43"/>
      <c r="C31" s="37"/>
      <c r="D31" s="155" t="s">
        <v>42</v>
      </c>
      <c r="E31" s="137" t="s">
        <v>43</v>
      </c>
      <c r="F31" s="156">
        <f>ROUND((SUM(BE126:BE376)),  2)</f>
        <v>0</v>
      </c>
      <c r="G31" s="37"/>
      <c r="H31" s="37"/>
      <c r="I31" s="157">
        <v>0.20999999999999999</v>
      </c>
      <c r="J31" s="156">
        <f>ROUND(((SUM(BE126:BE376))*I31),  2)</f>
        <v>0</v>
      </c>
      <c r="K31" s="37"/>
      <c r="L31" s="62"/>
      <c r="S31" s="37"/>
      <c r="T31" s="37"/>
      <c r="U31" s="37"/>
      <c r="V31" s="37"/>
      <c r="W31" s="37"/>
      <c r="X31" s="37"/>
      <c r="Y31" s="37"/>
      <c r="Z31" s="37"/>
      <c r="AA31" s="37"/>
      <c r="AB31" s="37"/>
      <c r="AC31" s="37"/>
      <c r="AD31" s="37"/>
      <c r="AE31" s="37"/>
    </row>
    <row r="32" s="2" customFormat="1" ht="14.4" customHeight="1">
      <c r="A32" s="37"/>
      <c r="B32" s="43"/>
      <c r="C32" s="37"/>
      <c r="D32" s="37"/>
      <c r="E32" s="137" t="s">
        <v>44</v>
      </c>
      <c r="F32" s="156">
        <f>ROUND((SUM(BF126:BF376)),  2)</f>
        <v>0</v>
      </c>
      <c r="G32" s="37"/>
      <c r="H32" s="37"/>
      <c r="I32" s="157">
        <v>0.14999999999999999</v>
      </c>
      <c r="J32" s="156">
        <f>ROUND(((SUM(BF126:BF376))*I32),  2)</f>
        <v>0</v>
      </c>
      <c r="K32" s="37"/>
      <c r="L32" s="62"/>
      <c r="S32" s="37"/>
      <c r="T32" s="37"/>
      <c r="U32" s="37"/>
      <c r="V32" s="37"/>
      <c r="W32" s="37"/>
      <c r="X32" s="37"/>
      <c r="Y32" s="37"/>
      <c r="Z32" s="37"/>
      <c r="AA32" s="37"/>
      <c r="AB32" s="37"/>
      <c r="AC32" s="37"/>
      <c r="AD32" s="37"/>
      <c r="AE32" s="37"/>
    </row>
    <row r="33" hidden="1" s="2" customFormat="1" ht="14.4" customHeight="1">
      <c r="A33" s="37"/>
      <c r="B33" s="43"/>
      <c r="C33" s="37"/>
      <c r="D33" s="37"/>
      <c r="E33" s="137" t="s">
        <v>45</v>
      </c>
      <c r="F33" s="156">
        <f>ROUND((SUM(BG126:BG376)),  2)</f>
        <v>0</v>
      </c>
      <c r="G33" s="37"/>
      <c r="H33" s="37"/>
      <c r="I33" s="157">
        <v>0.20999999999999999</v>
      </c>
      <c r="J33" s="156">
        <f>0</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37" t="s">
        <v>46</v>
      </c>
      <c r="F34" s="156">
        <f>ROUND((SUM(BH126:BH376)),  2)</f>
        <v>0</v>
      </c>
      <c r="G34" s="37"/>
      <c r="H34" s="37"/>
      <c r="I34" s="157">
        <v>0.14999999999999999</v>
      </c>
      <c r="J34" s="156">
        <f>0</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7" t="s">
        <v>47</v>
      </c>
      <c r="F35" s="156">
        <f>ROUND((SUM(BI126:BI376)),  2)</f>
        <v>0</v>
      </c>
      <c r="G35" s="37"/>
      <c r="H35" s="37"/>
      <c r="I35" s="157">
        <v>0</v>
      </c>
      <c r="J35" s="156">
        <f>0</f>
        <v>0</v>
      </c>
      <c r="K35" s="37"/>
      <c r="L35" s="62"/>
      <c r="S35" s="37"/>
      <c r="T35" s="37"/>
      <c r="U35" s="37"/>
      <c r="V35" s="37"/>
      <c r="W35" s="37"/>
      <c r="X35" s="37"/>
      <c r="Y35" s="37"/>
      <c r="Z35" s="37"/>
      <c r="AA35" s="37"/>
      <c r="AB35" s="37"/>
      <c r="AC35" s="37"/>
      <c r="AD35" s="37"/>
      <c r="AE35" s="37"/>
    </row>
    <row r="36" s="2" customFormat="1" ht="6.96" customHeight="1">
      <c r="A36" s="37"/>
      <c r="B36" s="43"/>
      <c r="C36" s="37"/>
      <c r="D36" s="37"/>
      <c r="E36" s="37"/>
      <c r="F36" s="37"/>
      <c r="G36" s="37"/>
      <c r="H36" s="37"/>
      <c r="I36" s="138"/>
      <c r="J36" s="37"/>
      <c r="K36" s="37"/>
      <c r="L36" s="62"/>
      <c r="S36" s="37"/>
      <c r="T36" s="37"/>
      <c r="U36" s="37"/>
      <c r="V36" s="37"/>
      <c r="W36" s="37"/>
      <c r="X36" s="37"/>
      <c r="Y36" s="37"/>
      <c r="Z36" s="37"/>
      <c r="AA36" s="37"/>
      <c r="AB36" s="37"/>
      <c r="AC36" s="37"/>
      <c r="AD36" s="37"/>
      <c r="AE36" s="37"/>
    </row>
    <row r="37" s="2" customFormat="1" ht="25.44" customHeight="1">
      <c r="A37" s="37"/>
      <c r="B37" s="43"/>
      <c r="C37" s="158"/>
      <c r="D37" s="159" t="s">
        <v>48</v>
      </c>
      <c r="E37" s="160"/>
      <c r="F37" s="160"/>
      <c r="G37" s="161" t="s">
        <v>49</v>
      </c>
      <c r="H37" s="162" t="s">
        <v>50</v>
      </c>
      <c r="I37" s="163"/>
      <c r="J37" s="164">
        <f>SUM(J28:J35)</f>
        <v>0</v>
      </c>
      <c r="K37" s="165"/>
      <c r="L37" s="62"/>
      <c r="S37" s="37"/>
      <c r="T37" s="37"/>
      <c r="U37" s="37"/>
      <c r="V37" s="37"/>
      <c r="W37" s="37"/>
      <c r="X37" s="37"/>
      <c r="Y37" s="37"/>
      <c r="Z37" s="37"/>
      <c r="AA37" s="37"/>
      <c r="AB37" s="37"/>
      <c r="AC37" s="37"/>
      <c r="AD37" s="37"/>
      <c r="AE37" s="37"/>
    </row>
    <row r="38" s="2" customFormat="1" ht="14.4" customHeight="1">
      <c r="A38" s="37"/>
      <c r="B38" s="43"/>
      <c r="C38" s="37"/>
      <c r="D38" s="37"/>
      <c r="E38" s="37"/>
      <c r="F38" s="37"/>
      <c r="G38" s="37"/>
      <c r="H38" s="37"/>
      <c r="I38" s="138"/>
      <c r="J38" s="37"/>
      <c r="K38" s="37"/>
      <c r="L38" s="62"/>
      <c r="S38" s="37"/>
      <c r="T38" s="37"/>
      <c r="U38" s="37"/>
      <c r="V38" s="37"/>
      <c r="W38" s="37"/>
      <c r="X38" s="37"/>
      <c r="Y38" s="37"/>
      <c r="Z38" s="37"/>
      <c r="AA38" s="37"/>
      <c r="AB38" s="37"/>
      <c r="AC38" s="37"/>
      <c r="AD38" s="37"/>
      <c r="AE38" s="37"/>
    </row>
    <row r="39" s="1" customFormat="1" ht="14.4" customHeight="1">
      <c r="B39" s="19"/>
      <c r="I39" s="130"/>
      <c r="L39" s="19"/>
    </row>
    <row r="40" s="1" customFormat="1" ht="14.4" customHeight="1">
      <c r="B40" s="19"/>
      <c r="I40" s="130"/>
      <c r="L40" s="19"/>
    </row>
    <row r="41" s="1" customFormat="1" ht="14.4" customHeight="1">
      <c r="B41" s="19"/>
      <c r="I41" s="130"/>
      <c r="L41" s="19"/>
    </row>
    <row r="42" s="1" customFormat="1" ht="14.4" customHeight="1">
      <c r="B42" s="19"/>
      <c r="I42" s="130"/>
      <c r="L42" s="19"/>
    </row>
    <row r="43" s="1" customFormat="1" ht="14.4" customHeight="1">
      <c r="B43" s="19"/>
      <c r="I43" s="130"/>
      <c r="L43" s="19"/>
    </row>
    <row r="44" s="1" customFormat="1" ht="14.4" customHeight="1">
      <c r="B44" s="19"/>
      <c r="I44" s="130"/>
      <c r="L44" s="19"/>
    </row>
    <row r="45" s="1" customFormat="1" ht="14.4" customHeight="1">
      <c r="B45" s="19"/>
      <c r="I45" s="130"/>
      <c r="L45" s="19"/>
    </row>
    <row r="46" s="1" customFormat="1" ht="14.4" customHeight="1">
      <c r="B46" s="19"/>
      <c r="I46" s="130"/>
      <c r="L46" s="19"/>
    </row>
    <row r="47" s="1" customFormat="1" ht="14.4" customHeight="1">
      <c r="B47" s="19"/>
      <c r="I47" s="130"/>
      <c r="L47" s="19"/>
    </row>
    <row r="48" s="1" customFormat="1" ht="14.4" customHeight="1">
      <c r="B48" s="19"/>
      <c r="I48" s="130"/>
      <c r="L48" s="19"/>
    </row>
    <row r="49" s="1" customFormat="1" ht="14.4" customHeight="1">
      <c r="B49" s="19"/>
      <c r="I49" s="130"/>
      <c r="L49" s="19"/>
    </row>
    <row r="50" s="2" customFormat="1" ht="14.4" customHeight="1">
      <c r="B50" s="62"/>
      <c r="D50" s="166" t="s">
        <v>51</v>
      </c>
      <c r="E50" s="167"/>
      <c r="F50" s="167"/>
      <c r="G50" s="166" t="s">
        <v>52</v>
      </c>
      <c r="H50" s="167"/>
      <c r="I50" s="168"/>
      <c r="J50" s="167"/>
      <c r="K50" s="167"/>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9" t="s">
        <v>53</v>
      </c>
      <c r="E61" s="170"/>
      <c r="F61" s="171" t="s">
        <v>54</v>
      </c>
      <c r="G61" s="169" t="s">
        <v>53</v>
      </c>
      <c r="H61" s="170"/>
      <c r="I61" s="172"/>
      <c r="J61" s="173" t="s">
        <v>54</v>
      </c>
      <c r="K61" s="170"/>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6" t="s">
        <v>55</v>
      </c>
      <c r="E65" s="174"/>
      <c r="F65" s="174"/>
      <c r="G65" s="166" t="s">
        <v>56</v>
      </c>
      <c r="H65" s="174"/>
      <c r="I65" s="175"/>
      <c r="J65" s="174"/>
      <c r="K65" s="174"/>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9" t="s">
        <v>53</v>
      </c>
      <c r="E76" s="170"/>
      <c r="F76" s="171" t="s">
        <v>54</v>
      </c>
      <c r="G76" s="169" t="s">
        <v>53</v>
      </c>
      <c r="H76" s="170"/>
      <c r="I76" s="172"/>
      <c r="J76" s="173" t="s">
        <v>54</v>
      </c>
      <c r="K76" s="170"/>
      <c r="L76" s="62"/>
      <c r="S76" s="37"/>
      <c r="T76" s="37"/>
      <c r="U76" s="37"/>
      <c r="V76" s="37"/>
      <c r="W76" s="37"/>
      <c r="X76" s="37"/>
      <c r="Y76" s="37"/>
      <c r="Z76" s="37"/>
      <c r="AA76" s="37"/>
      <c r="AB76" s="37"/>
      <c r="AC76" s="37"/>
      <c r="AD76" s="37"/>
      <c r="AE76" s="37"/>
    </row>
    <row r="77" s="2" customFormat="1" ht="14.4" customHeight="1">
      <c r="A77" s="37"/>
      <c r="B77" s="176"/>
      <c r="C77" s="177"/>
      <c r="D77" s="177"/>
      <c r="E77" s="177"/>
      <c r="F77" s="177"/>
      <c r="G77" s="177"/>
      <c r="H77" s="177"/>
      <c r="I77" s="178"/>
      <c r="J77" s="177"/>
      <c r="K77" s="177"/>
      <c r="L77" s="62"/>
      <c r="S77" s="37"/>
      <c r="T77" s="37"/>
      <c r="U77" s="37"/>
      <c r="V77" s="37"/>
      <c r="W77" s="37"/>
      <c r="X77" s="37"/>
      <c r="Y77" s="37"/>
      <c r="Z77" s="37"/>
      <c r="AA77" s="37"/>
      <c r="AB77" s="37"/>
      <c r="AC77" s="37"/>
      <c r="AD77" s="37"/>
      <c r="AE77" s="37"/>
    </row>
    <row r="81" s="2" customFormat="1" ht="6.96" customHeight="1">
      <c r="A81" s="37"/>
      <c r="B81" s="179"/>
      <c r="C81" s="180"/>
      <c r="D81" s="180"/>
      <c r="E81" s="180"/>
      <c r="F81" s="180"/>
      <c r="G81" s="180"/>
      <c r="H81" s="180"/>
      <c r="I81" s="181"/>
      <c r="J81" s="180"/>
      <c r="K81" s="180"/>
      <c r="L81" s="62"/>
      <c r="S81" s="37"/>
      <c r="T81" s="37"/>
      <c r="U81" s="37"/>
      <c r="V81" s="37"/>
      <c r="W81" s="37"/>
      <c r="X81" s="37"/>
      <c r="Y81" s="37"/>
      <c r="Z81" s="37"/>
      <c r="AA81" s="37"/>
      <c r="AB81" s="37"/>
      <c r="AC81" s="37"/>
      <c r="AD81" s="37"/>
      <c r="AE81" s="37"/>
    </row>
    <row r="82" s="2" customFormat="1" ht="24.96" customHeight="1">
      <c r="A82" s="37"/>
      <c r="B82" s="38"/>
      <c r="C82" s="22" t="s">
        <v>136</v>
      </c>
      <c r="D82" s="39"/>
      <c r="E82" s="39"/>
      <c r="F82" s="39"/>
      <c r="G82" s="39"/>
      <c r="H82" s="39"/>
      <c r="I82" s="138"/>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38"/>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138"/>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75" t="str">
        <f>E7</f>
        <v>Uherský Brod, opravy chodníků 2019. Ulice Hodinářská</v>
      </c>
      <c r="F85" s="39"/>
      <c r="G85" s="39"/>
      <c r="H85" s="39"/>
      <c r="I85" s="138"/>
      <c r="J85" s="39"/>
      <c r="K85" s="39"/>
      <c r="L85" s="62"/>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138"/>
      <c r="J86" s="39"/>
      <c r="K86" s="39"/>
      <c r="L86" s="62"/>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F10</f>
        <v>Uherský Brod</v>
      </c>
      <c r="G87" s="39"/>
      <c r="H87" s="39"/>
      <c r="I87" s="141" t="s">
        <v>23</v>
      </c>
      <c r="J87" s="78" t="str">
        <f>IF(J10="","",J10)</f>
        <v>12. 1. 2021</v>
      </c>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38"/>
      <c r="J88" s="39"/>
      <c r="K88" s="39"/>
      <c r="L88" s="62"/>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E13</f>
        <v>TSUB, Uherský Brod</v>
      </c>
      <c r="G89" s="39"/>
      <c r="H89" s="39"/>
      <c r="I89" s="141" t="s">
        <v>31</v>
      </c>
      <c r="J89" s="35" t="str">
        <f>E19</f>
        <v>Ing. Kunčík</v>
      </c>
      <c r="K89" s="39"/>
      <c r="L89" s="62"/>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IF(E16="","",E16)</f>
        <v>Vyplň údaj</v>
      </c>
      <c r="G90" s="39"/>
      <c r="H90" s="39"/>
      <c r="I90" s="141" t="s">
        <v>34</v>
      </c>
      <c r="J90" s="35" t="str">
        <f>E22</f>
        <v>Ing. Kunčík</v>
      </c>
      <c r="K90" s="39"/>
      <c r="L90" s="62"/>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138"/>
      <c r="J91" s="39"/>
      <c r="K91" s="39"/>
      <c r="L91" s="62"/>
      <c r="S91" s="37"/>
      <c r="T91" s="37"/>
      <c r="U91" s="37"/>
      <c r="V91" s="37"/>
      <c r="W91" s="37"/>
      <c r="X91" s="37"/>
      <c r="Y91" s="37"/>
      <c r="Z91" s="37"/>
      <c r="AA91" s="37"/>
      <c r="AB91" s="37"/>
      <c r="AC91" s="37"/>
      <c r="AD91" s="37"/>
      <c r="AE91" s="37"/>
    </row>
    <row r="92" s="2" customFormat="1" ht="29.28" customHeight="1">
      <c r="A92" s="37"/>
      <c r="B92" s="38"/>
      <c r="C92" s="182" t="s">
        <v>137</v>
      </c>
      <c r="D92" s="183"/>
      <c r="E92" s="183"/>
      <c r="F92" s="183"/>
      <c r="G92" s="183"/>
      <c r="H92" s="183"/>
      <c r="I92" s="184"/>
      <c r="J92" s="185" t="s">
        <v>138</v>
      </c>
      <c r="K92" s="183"/>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38"/>
      <c r="J93" s="39"/>
      <c r="K93" s="39"/>
      <c r="L93" s="62"/>
      <c r="S93" s="37"/>
      <c r="T93" s="37"/>
      <c r="U93" s="37"/>
      <c r="V93" s="37"/>
      <c r="W93" s="37"/>
      <c r="X93" s="37"/>
      <c r="Y93" s="37"/>
      <c r="Z93" s="37"/>
      <c r="AA93" s="37"/>
      <c r="AB93" s="37"/>
      <c r="AC93" s="37"/>
      <c r="AD93" s="37"/>
      <c r="AE93" s="37"/>
    </row>
    <row r="94" s="2" customFormat="1" ht="22.8" customHeight="1">
      <c r="A94" s="37"/>
      <c r="B94" s="38"/>
      <c r="C94" s="186" t="s">
        <v>139</v>
      </c>
      <c r="D94" s="39"/>
      <c r="E94" s="39"/>
      <c r="F94" s="39"/>
      <c r="G94" s="39"/>
      <c r="H94" s="39"/>
      <c r="I94" s="138"/>
      <c r="J94" s="109">
        <f>J126</f>
        <v>0</v>
      </c>
      <c r="K94" s="39"/>
      <c r="L94" s="62"/>
      <c r="S94" s="37"/>
      <c r="T94" s="37"/>
      <c r="U94" s="37"/>
      <c r="V94" s="37"/>
      <c r="W94" s="37"/>
      <c r="X94" s="37"/>
      <c r="Y94" s="37"/>
      <c r="Z94" s="37"/>
      <c r="AA94" s="37"/>
      <c r="AB94" s="37"/>
      <c r="AC94" s="37"/>
      <c r="AD94" s="37"/>
      <c r="AE94" s="37"/>
      <c r="AU94" s="16" t="s">
        <v>140</v>
      </c>
    </row>
    <row r="95" s="9" customFormat="1" ht="24.96" customHeight="1">
      <c r="A95" s="9"/>
      <c r="B95" s="187"/>
      <c r="C95" s="188"/>
      <c r="D95" s="189" t="s">
        <v>141</v>
      </c>
      <c r="E95" s="190"/>
      <c r="F95" s="190"/>
      <c r="G95" s="190"/>
      <c r="H95" s="190"/>
      <c r="I95" s="191"/>
      <c r="J95" s="192">
        <f>J127</f>
        <v>0</v>
      </c>
      <c r="K95" s="188"/>
      <c r="L95" s="193"/>
      <c r="S95" s="9"/>
      <c r="T95" s="9"/>
      <c r="U95" s="9"/>
      <c r="V95" s="9"/>
      <c r="W95" s="9"/>
      <c r="X95" s="9"/>
      <c r="Y95" s="9"/>
      <c r="Z95" s="9"/>
      <c r="AA95" s="9"/>
      <c r="AB95" s="9"/>
      <c r="AC95" s="9"/>
      <c r="AD95" s="9"/>
      <c r="AE95" s="9"/>
    </row>
    <row r="96" s="10" customFormat="1" ht="19.92" customHeight="1">
      <c r="A96" s="10"/>
      <c r="B96" s="194"/>
      <c r="C96" s="195"/>
      <c r="D96" s="196" t="s">
        <v>142</v>
      </c>
      <c r="E96" s="197"/>
      <c r="F96" s="197"/>
      <c r="G96" s="197"/>
      <c r="H96" s="197"/>
      <c r="I96" s="198"/>
      <c r="J96" s="199">
        <f>J128</f>
        <v>0</v>
      </c>
      <c r="K96" s="195"/>
      <c r="L96" s="200"/>
      <c r="S96" s="10"/>
      <c r="T96" s="10"/>
      <c r="U96" s="10"/>
      <c r="V96" s="10"/>
      <c r="W96" s="10"/>
      <c r="X96" s="10"/>
      <c r="Y96" s="10"/>
      <c r="Z96" s="10"/>
      <c r="AA96" s="10"/>
      <c r="AB96" s="10"/>
      <c r="AC96" s="10"/>
      <c r="AD96" s="10"/>
      <c r="AE96" s="10"/>
    </row>
    <row r="97" s="10" customFormat="1" ht="19.92" customHeight="1">
      <c r="A97" s="10"/>
      <c r="B97" s="194"/>
      <c r="C97" s="195"/>
      <c r="D97" s="196" t="s">
        <v>143</v>
      </c>
      <c r="E97" s="197"/>
      <c r="F97" s="197"/>
      <c r="G97" s="197"/>
      <c r="H97" s="197"/>
      <c r="I97" s="198"/>
      <c r="J97" s="199">
        <f>J207</f>
        <v>0</v>
      </c>
      <c r="K97" s="195"/>
      <c r="L97" s="200"/>
      <c r="S97" s="10"/>
      <c r="T97" s="10"/>
      <c r="U97" s="10"/>
      <c r="V97" s="10"/>
      <c r="W97" s="10"/>
      <c r="X97" s="10"/>
      <c r="Y97" s="10"/>
      <c r="Z97" s="10"/>
      <c r="AA97" s="10"/>
      <c r="AB97" s="10"/>
      <c r="AC97" s="10"/>
      <c r="AD97" s="10"/>
      <c r="AE97" s="10"/>
    </row>
    <row r="98" s="10" customFormat="1" ht="19.92" customHeight="1">
      <c r="A98" s="10"/>
      <c r="B98" s="194"/>
      <c r="C98" s="195"/>
      <c r="D98" s="196" t="s">
        <v>144</v>
      </c>
      <c r="E98" s="197"/>
      <c r="F98" s="197"/>
      <c r="G98" s="197"/>
      <c r="H98" s="197"/>
      <c r="I98" s="198"/>
      <c r="J98" s="199">
        <f>J270</f>
        <v>0</v>
      </c>
      <c r="K98" s="195"/>
      <c r="L98" s="200"/>
      <c r="S98" s="10"/>
      <c r="T98" s="10"/>
      <c r="U98" s="10"/>
      <c r="V98" s="10"/>
      <c r="W98" s="10"/>
      <c r="X98" s="10"/>
      <c r="Y98" s="10"/>
      <c r="Z98" s="10"/>
      <c r="AA98" s="10"/>
      <c r="AB98" s="10"/>
      <c r="AC98" s="10"/>
      <c r="AD98" s="10"/>
      <c r="AE98" s="10"/>
    </row>
    <row r="99" s="10" customFormat="1" ht="19.92" customHeight="1">
      <c r="A99" s="10"/>
      <c r="B99" s="194"/>
      <c r="C99" s="195"/>
      <c r="D99" s="196" t="s">
        <v>145</v>
      </c>
      <c r="E99" s="197"/>
      <c r="F99" s="197"/>
      <c r="G99" s="197"/>
      <c r="H99" s="197"/>
      <c r="I99" s="198"/>
      <c r="J99" s="199">
        <f>J274</f>
        <v>0</v>
      </c>
      <c r="K99" s="195"/>
      <c r="L99" s="200"/>
      <c r="S99" s="10"/>
      <c r="T99" s="10"/>
      <c r="U99" s="10"/>
      <c r="V99" s="10"/>
      <c r="W99" s="10"/>
      <c r="X99" s="10"/>
      <c r="Y99" s="10"/>
      <c r="Z99" s="10"/>
      <c r="AA99" s="10"/>
      <c r="AB99" s="10"/>
      <c r="AC99" s="10"/>
      <c r="AD99" s="10"/>
      <c r="AE99" s="10"/>
    </row>
    <row r="100" s="10" customFormat="1" ht="19.92" customHeight="1">
      <c r="A100" s="10"/>
      <c r="B100" s="194"/>
      <c r="C100" s="195"/>
      <c r="D100" s="196" t="s">
        <v>146</v>
      </c>
      <c r="E100" s="197"/>
      <c r="F100" s="197"/>
      <c r="G100" s="197"/>
      <c r="H100" s="197"/>
      <c r="I100" s="198"/>
      <c r="J100" s="199">
        <f>J307</f>
        <v>0</v>
      </c>
      <c r="K100" s="195"/>
      <c r="L100" s="200"/>
      <c r="S100" s="10"/>
      <c r="T100" s="10"/>
      <c r="U100" s="10"/>
      <c r="V100" s="10"/>
      <c r="W100" s="10"/>
      <c r="X100" s="10"/>
      <c r="Y100" s="10"/>
      <c r="Z100" s="10"/>
      <c r="AA100" s="10"/>
      <c r="AB100" s="10"/>
      <c r="AC100" s="10"/>
      <c r="AD100" s="10"/>
      <c r="AE100" s="10"/>
    </row>
    <row r="101" s="10" customFormat="1" ht="19.92" customHeight="1">
      <c r="A101" s="10"/>
      <c r="B101" s="194"/>
      <c r="C101" s="195"/>
      <c r="D101" s="196" t="s">
        <v>147</v>
      </c>
      <c r="E101" s="197"/>
      <c r="F101" s="197"/>
      <c r="G101" s="197"/>
      <c r="H101" s="197"/>
      <c r="I101" s="198"/>
      <c r="J101" s="199">
        <f>J331</f>
        <v>0</v>
      </c>
      <c r="K101" s="195"/>
      <c r="L101" s="200"/>
      <c r="S101" s="10"/>
      <c r="T101" s="10"/>
      <c r="U101" s="10"/>
      <c r="V101" s="10"/>
      <c r="W101" s="10"/>
      <c r="X101" s="10"/>
      <c r="Y101" s="10"/>
      <c r="Z101" s="10"/>
      <c r="AA101" s="10"/>
      <c r="AB101" s="10"/>
      <c r="AC101" s="10"/>
      <c r="AD101" s="10"/>
      <c r="AE101" s="10"/>
    </row>
    <row r="102" s="9" customFormat="1" ht="24.96" customHeight="1">
      <c r="A102" s="9"/>
      <c r="B102" s="187"/>
      <c r="C102" s="188"/>
      <c r="D102" s="189" t="s">
        <v>148</v>
      </c>
      <c r="E102" s="190"/>
      <c r="F102" s="190"/>
      <c r="G102" s="190"/>
      <c r="H102" s="190"/>
      <c r="I102" s="191"/>
      <c r="J102" s="192">
        <f>J334</f>
        <v>0</v>
      </c>
      <c r="K102" s="188"/>
      <c r="L102" s="193"/>
      <c r="S102" s="9"/>
      <c r="T102" s="9"/>
      <c r="U102" s="9"/>
      <c r="V102" s="9"/>
      <c r="W102" s="9"/>
      <c r="X102" s="9"/>
      <c r="Y102" s="9"/>
      <c r="Z102" s="9"/>
      <c r="AA102" s="9"/>
      <c r="AB102" s="9"/>
      <c r="AC102" s="9"/>
      <c r="AD102" s="9"/>
      <c r="AE102" s="9"/>
    </row>
    <row r="103" s="10" customFormat="1" ht="19.92" customHeight="1">
      <c r="A103" s="10"/>
      <c r="B103" s="194"/>
      <c r="C103" s="195"/>
      <c r="D103" s="196" t="s">
        <v>149</v>
      </c>
      <c r="E103" s="197"/>
      <c r="F103" s="197"/>
      <c r="G103" s="197"/>
      <c r="H103" s="197"/>
      <c r="I103" s="198"/>
      <c r="J103" s="199">
        <f>J335</f>
        <v>0</v>
      </c>
      <c r="K103" s="195"/>
      <c r="L103" s="200"/>
      <c r="S103" s="10"/>
      <c r="T103" s="10"/>
      <c r="U103" s="10"/>
      <c r="V103" s="10"/>
      <c r="W103" s="10"/>
      <c r="X103" s="10"/>
      <c r="Y103" s="10"/>
      <c r="Z103" s="10"/>
      <c r="AA103" s="10"/>
      <c r="AB103" s="10"/>
      <c r="AC103" s="10"/>
      <c r="AD103" s="10"/>
      <c r="AE103" s="10"/>
    </row>
    <row r="104" s="9" customFormat="1" ht="24.96" customHeight="1">
      <c r="A104" s="9"/>
      <c r="B104" s="187"/>
      <c r="C104" s="188"/>
      <c r="D104" s="189" t="s">
        <v>150</v>
      </c>
      <c r="E104" s="190"/>
      <c r="F104" s="190"/>
      <c r="G104" s="190"/>
      <c r="H104" s="190"/>
      <c r="I104" s="191"/>
      <c r="J104" s="192">
        <f>J342</f>
        <v>0</v>
      </c>
      <c r="K104" s="188"/>
      <c r="L104" s="193"/>
      <c r="S104" s="9"/>
      <c r="T104" s="9"/>
      <c r="U104" s="9"/>
      <c r="V104" s="9"/>
      <c r="W104" s="9"/>
      <c r="X104" s="9"/>
      <c r="Y104" s="9"/>
      <c r="Z104" s="9"/>
      <c r="AA104" s="9"/>
      <c r="AB104" s="9"/>
      <c r="AC104" s="9"/>
      <c r="AD104" s="9"/>
      <c r="AE104" s="9"/>
    </row>
    <row r="105" s="10" customFormat="1" ht="19.92" customHeight="1">
      <c r="A105" s="10"/>
      <c r="B105" s="194"/>
      <c r="C105" s="195"/>
      <c r="D105" s="196" t="s">
        <v>151</v>
      </c>
      <c r="E105" s="197"/>
      <c r="F105" s="197"/>
      <c r="G105" s="197"/>
      <c r="H105" s="197"/>
      <c r="I105" s="198"/>
      <c r="J105" s="199">
        <f>J347</f>
        <v>0</v>
      </c>
      <c r="K105" s="195"/>
      <c r="L105" s="200"/>
      <c r="S105" s="10"/>
      <c r="T105" s="10"/>
      <c r="U105" s="10"/>
      <c r="V105" s="10"/>
      <c r="W105" s="10"/>
      <c r="X105" s="10"/>
      <c r="Y105" s="10"/>
      <c r="Z105" s="10"/>
      <c r="AA105" s="10"/>
      <c r="AB105" s="10"/>
      <c r="AC105" s="10"/>
      <c r="AD105" s="10"/>
      <c r="AE105" s="10"/>
    </row>
    <row r="106" s="10" customFormat="1" ht="19.92" customHeight="1">
      <c r="A106" s="10"/>
      <c r="B106" s="194"/>
      <c r="C106" s="195"/>
      <c r="D106" s="196" t="s">
        <v>152</v>
      </c>
      <c r="E106" s="197"/>
      <c r="F106" s="197"/>
      <c r="G106" s="197"/>
      <c r="H106" s="197"/>
      <c r="I106" s="198"/>
      <c r="J106" s="199">
        <f>J358</f>
        <v>0</v>
      </c>
      <c r="K106" s="195"/>
      <c r="L106" s="200"/>
      <c r="S106" s="10"/>
      <c r="T106" s="10"/>
      <c r="U106" s="10"/>
      <c r="V106" s="10"/>
      <c r="W106" s="10"/>
      <c r="X106" s="10"/>
      <c r="Y106" s="10"/>
      <c r="Z106" s="10"/>
      <c r="AA106" s="10"/>
      <c r="AB106" s="10"/>
      <c r="AC106" s="10"/>
      <c r="AD106" s="10"/>
      <c r="AE106" s="10"/>
    </row>
    <row r="107" s="10" customFormat="1" ht="19.92" customHeight="1">
      <c r="A107" s="10"/>
      <c r="B107" s="194"/>
      <c r="C107" s="195"/>
      <c r="D107" s="196" t="s">
        <v>153</v>
      </c>
      <c r="E107" s="197"/>
      <c r="F107" s="197"/>
      <c r="G107" s="197"/>
      <c r="H107" s="197"/>
      <c r="I107" s="198"/>
      <c r="J107" s="199">
        <f>J371</f>
        <v>0</v>
      </c>
      <c r="K107" s="195"/>
      <c r="L107" s="200"/>
      <c r="S107" s="10"/>
      <c r="T107" s="10"/>
      <c r="U107" s="10"/>
      <c r="V107" s="10"/>
      <c r="W107" s="10"/>
      <c r="X107" s="10"/>
      <c r="Y107" s="10"/>
      <c r="Z107" s="10"/>
      <c r="AA107" s="10"/>
      <c r="AB107" s="10"/>
      <c r="AC107" s="10"/>
      <c r="AD107" s="10"/>
      <c r="AE107" s="10"/>
    </row>
    <row r="108" s="10" customFormat="1" ht="19.92" customHeight="1">
      <c r="A108" s="10"/>
      <c r="B108" s="194"/>
      <c r="C108" s="195"/>
      <c r="D108" s="196" t="s">
        <v>154</v>
      </c>
      <c r="E108" s="197"/>
      <c r="F108" s="197"/>
      <c r="G108" s="197"/>
      <c r="H108" s="197"/>
      <c r="I108" s="198"/>
      <c r="J108" s="199">
        <f>J374</f>
        <v>0</v>
      </c>
      <c r="K108" s="195"/>
      <c r="L108" s="200"/>
      <c r="S108" s="10"/>
      <c r="T108" s="10"/>
      <c r="U108" s="10"/>
      <c r="V108" s="10"/>
      <c r="W108" s="10"/>
      <c r="X108" s="10"/>
      <c r="Y108" s="10"/>
      <c r="Z108" s="10"/>
      <c r="AA108" s="10"/>
      <c r="AB108" s="10"/>
      <c r="AC108" s="10"/>
      <c r="AD108" s="10"/>
      <c r="AE108" s="10"/>
    </row>
    <row r="109" s="2" customFormat="1" ht="21.84" customHeight="1">
      <c r="A109" s="37"/>
      <c r="B109" s="38"/>
      <c r="C109" s="39"/>
      <c r="D109" s="39"/>
      <c r="E109" s="39"/>
      <c r="F109" s="39"/>
      <c r="G109" s="39"/>
      <c r="H109" s="39"/>
      <c r="I109" s="138"/>
      <c r="J109" s="39"/>
      <c r="K109" s="39"/>
      <c r="L109" s="62"/>
      <c r="S109" s="37"/>
      <c r="T109" s="37"/>
      <c r="U109" s="37"/>
      <c r="V109" s="37"/>
      <c r="W109" s="37"/>
      <c r="X109" s="37"/>
      <c r="Y109" s="37"/>
      <c r="Z109" s="37"/>
      <c r="AA109" s="37"/>
      <c r="AB109" s="37"/>
      <c r="AC109" s="37"/>
      <c r="AD109" s="37"/>
      <c r="AE109" s="37"/>
    </row>
    <row r="110" s="2" customFormat="1" ht="6.96" customHeight="1">
      <c r="A110" s="37"/>
      <c r="B110" s="65"/>
      <c r="C110" s="66"/>
      <c r="D110" s="66"/>
      <c r="E110" s="66"/>
      <c r="F110" s="66"/>
      <c r="G110" s="66"/>
      <c r="H110" s="66"/>
      <c r="I110" s="178"/>
      <c r="J110" s="66"/>
      <c r="K110" s="66"/>
      <c r="L110" s="62"/>
      <c r="S110" s="37"/>
      <c r="T110" s="37"/>
      <c r="U110" s="37"/>
      <c r="V110" s="37"/>
      <c r="W110" s="37"/>
      <c r="X110" s="37"/>
      <c r="Y110" s="37"/>
      <c r="Z110" s="37"/>
      <c r="AA110" s="37"/>
      <c r="AB110" s="37"/>
      <c r="AC110" s="37"/>
      <c r="AD110" s="37"/>
      <c r="AE110" s="37"/>
    </row>
    <row r="114" s="2" customFormat="1" ht="6.96" customHeight="1">
      <c r="A114" s="37"/>
      <c r="B114" s="67"/>
      <c r="C114" s="68"/>
      <c r="D114" s="68"/>
      <c r="E114" s="68"/>
      <c r="F114" s="68"/>
      <c r="G114" s="68"/>
      <c r="H114" s="68"/>
      <c r="I114" s="181"/>
      <c r="J114" s="68"/>
      <c r="K114" s="68"/>
      <c r="L114" s="62"/>
      <c r="S114" s="37"/>
      <c r="T114" s="37"/>
      <c r="U114" s="37"/>
      <c r="V114" s="37"/>
      <c r="W114" s="37"/>
      <c r="X114" s="37"/>
      <c r="Y114" s="37"/>
      <c r="Z114" s="37"/>
      <c r="AA114" s="37"/>
      <c r="AB114" s="37"/>
      <c r="AC114" s="37"/>
      <c r="AD114" s="37"/>
      <c r="AE114" s="37"/>
    </row>
    <row r="115" s="2" customFormat="1" ht="24.96" customHeight="1">
      <c r="A115" s="37"/>
      <c r="B115" s="38"/>
      <c r="C115" s="22" t="s">
        <v>155</v>
      </c>
      <c r="D115" s="39"/>
      <c r="E115" s="39"/>
      <c r="F115" s="39"/>
      <c r="G115" s="39"/>
      <c r="H115" s="39"/>
      <c r="I115" s="138"/>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38"/>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16</v>
      </c>
      <c r="D117" s="39"/>
      <c r="E117" s="39"/>
      <c r="F117" s="39"/>
      <c r="G117" s="39"/>
      <c r="H117" s="39"/>
      <c r="I117" s="138"/>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75" t="str">
        <f>E7</f>
        <v>Uherský Brod, opravy chodníků 2019. Ulice Hodinářská</v>
      </c>
      <c r="F118" s="39"/>
      <c r="G118" s="39"/>
      <c r="H118" s="39"/>
      <c r="I118" s="138"/>
      <c r="J118" s="39"/>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138"/>
      <c r="J119" s="39"/>
      <c r="K119" s="39"/>
      <c r="L119" s="62"/>
      <c r="S119" s="37"/>
      <c r="T119" s="37"/>
      <c r="U119" s="37"/>
      <c r="V119" s="37"/>
      <c r="W119" s="37"/>
      <c r="X119" s="37"/>
      <c r="Y119" s="37"/>
      <c r="Z119" s="37"/>
      <c r="AA119" s="37"/>
      <c r="AB119" s="37"/>
      <c r="AC119" s="37"/>
      <c r="AD119" s="37"/>
      <c r="AE119" s="37"/>
    </row>
    <row r="120" s="2" customFormat="1" ht="12" customHeight="1">
      <c r="A120" s="37"/>
      <c r="B120" s="38"/>
      <c r="C120" s="31" t="s">
        <v>21</v>
      </c>
      <c r="D120" s="39"/>
      <c r="E120" s="39"/>
      <c r="F120" s="26" t="str">
        <f>F10</f>
        <v>Uherský Brod</v>
      </c>
      <c r="G120" s="39"/>
      <c r="H120" s="39"/>
      <c r="I120" s="141" t="s">
        <v>23</v>
      </c>
      <c r="J120" s="78" t="str">
        <f>IF(J10="","",J10)</f>
        <v>12. 1. 2021</v>
      </c>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138"/>
      <c r="J121" s="39"/>
      <c r="K121" s="39"/>
      <c r="L121" s="62"/>
      <c r="S121" s="37"/>
      <c r="T121" s="37"/>
      <c r="U121" s="37"/>
      <c r="V121" s="37"/>
      <c r="W121" s="37"/>
      <c r="X121" s="37"/>
      <c r="Y121" s="37"/>
      <c r="Z121" s="37"/>
      <c r="AA121" s="37"/>
      <c r="AB121" s="37"/>
      <c r="AC121" s="37"/>
      <c r="AD121" s="37"/>
      <c r="AE121" s="37"/>
    </row>
    <row r="122" s="2" customFormat="1" ht="15.15" customHeight="1">
      <c r="A122" s="37"/>
      <c r="B122" s="38"/>
      <c r="C122" s="31" t="s">
        <v>25</v>
      </c>
      <c r="D122" s="39"/>
      <c r="E122" s="39"/>
      <c r="F122" s="26" t="str">
        <f>E13</f>
        <v>TSUB, Uherský Brod</v>
      </c>
      <c r="G122" s="39"/>
      <c r="H122" s="39"/>
      <c r="I122" s="141" t="s">
        <v>31</v>
      </c>
      <c r="J122" s="35" t="str">
        <f>E19</f>
        <v>Ing. Kunčík</v>
      </c>
      <c r="K122" s="39"/>
      <c r="L122" s="62"/>
      <c r="S122" s="37"/>
      <c r="T122" s="37"/>
      <c r="U122" s="37"/>
      <c r="V122" s="37"/>
      <c r="W122" s="37"/>
      <c r="X122" s="37"/>
      <c r="Y122" s="37"/>
      <c r="Z122" s="37"/>
      <c r="AA122" s="37"/>
      <c r="AB122" s="37"/>
      <c r="AC122" s="37"/>
      <c r="AD122" s="37"/>
      <c r="AE122" s="37"/>
    </row>
    <row r="123" s="2" customFormat="1" ht="15.15" customHeight="1">
      <c r="A123" s="37"/>
      <c r="B123" s="38"/>
      <c r="C123" s="31" t="s">
        <v>29</v>
      </c>
      <c r="D123" s="39"/>
      <c r="E123" s="39"/>
      <c r="F123" s="26" t="str">
        <f>IF(E16="","",E16)</f>
        <v>Vyplň údaj</v>
      </c>
      <c r="G123" s="39"/>
      <c r="H123" s="39"/>
      <c r="I123" s="141" t="s">
        <v>34</v>
      </c>
      <c r="J123" s="35" t="str">
        <f>E22</f>
        <v>Ing. Kunčík</v>
      </c>
      <c r="K123" s="39"/>
      <c r="L123" s="62"/>
      <c r="S123" s="37"/>
      <c r="T123" s="37"/>
      <c r="U123" s="37"/>
      <c r="V123" s="37"/>
      <c r="W123" s="37"/>
      <c r="X123" s="37"/>
      <c r="Y123" s="37"/>
      <c r="Z123" s="37"/>
      <c r="AA123" s="37"/>
      <c r="AB123" s="37"/>
      <c r="AC123" s="37"/>
      <c r="AD123" s="37"/>
      <c r="AE123" s="37"/>
    </row>
    <row r="124" s="2" customFormat="1" ht="10.32" customHeight="1">
      <c r="A124" s="37"/>
      <c r="B124" s="38"/>
      <c r="C124" s="39"/>
      <c r="D124" s="39"/>
      <c r="E124" s="39"/>
      <c r="F124" s="39"/>
      <c r="G124" s="39"/>
      <c r="H124" s="39"/>
      <c r="I124" s="138"/>
      <c r="J124" s="39"/>
      <c r="K124" s="39"/>
      <c r="L124" s="62"/>
      <c r="S124" s="37"/>
      <c r="T124" s="37"/>
      <c r="U124" s="37"/>
      <c r="V124" s="37"/>
      <c r="W124" s="37"/>
      <c r="X124" s="37"/>
      <c r="Y124" s="37"/>
      <c r="Z124" s="37"/>
      <c r="AA124" s="37"/>
      <c r="AB124" s="37"/>
      <c r="AC124" s="37"/>
      <c r="AD124" s="37"/>
      <c r="AE124" s="37"/>
    </row>
    <row r="125" s="11" customFormat="1" ht="29.28" customHeight="1">
      <c r="A125" s="201"/>
      <c r="B125" s="202"/>
      <c r="C125" s="203" t="s">
        <v>156</v>
      </c>
      <c r="D125" s="204" t="s">
        <v>63</v>
      </c>
      <c r="E125" s="204" t="s">
        <v>59</v>
      </c>
      <c r="F125" s="204" t="s">
        <v>60</v>
      </c>
      <c r="G125" s="204" t="s">
        <v>157</v>
      </c>
      <c r="H125" s="204" t="s">
        <v>158</v>
      </c>
      <c r="I125" s="205" t="s">
        <v>159</v>
      </c>
      <c r="J125" s="204" t="s">
        <v>138</v>
      </c>
      <c r="K125" s="206" t="s">
        <v>160</v>
      </c>
      <c r="L125" s="207"/>
      <c r="M125" s="99" t="s">
        <v>1</v>
      </c>
      <c r="N125" s="100" t="s">
        <v>42</v>
      </c>
      <c r="O125" s="100" t="s">
        <v>161</v>
      </c>
      <c r="P125" s="100" t="s">
        <v>162</v>
      </c>
      <c r="Q125" s="100" t="s">
        <v>163</v>
      </c>
      <c r="R125" s="100" t="s">
        <v>164</v>
      </c>
      <c r="S125" s="100" t="s">
        <v>165</v>
      </c>
      <c r="T125" s="101" t="s">
        <v>166</v>
      </c>
      <c r="U125" s="201"/>
      <c r="V125" s="201"/>
      <c r="W125" s="201"/>
      <c r="X125" s="201"/>
      <c r="Y125" s="201"/>
      <c r="Z125" s="201"/>
      <c r="AA125" s="201"/>
      <c r="AB125" s="201"/>
      <c r="AC125" s="201"/>
      <c r="AD125" s="201"/>
      <c r="AE125" s="201"/>
    </row>
    <row r="126" s="2" customFormat="1" ht="22.8" customHeight="1">
      <c r="A126" s="37"/>
      <c r="B126" s="38"/>
      <c r="C126" s="106" t="s">
        <v>167</v>
      </c>
      <c r="D126" s="39"/>
      <c r="E126" s="39"/>
      <c r="F126" s="39"/>
      <c r="G126" s="39"/>
      <c r="H126" s="39"/>
      <c r="I126" s="138"/>
      <c r="J126" s="208">
        <f>BK126</f>
        <v>0</v>
      </c>
      <c r="K126" s="39"/>
      <c r="L126" s="43"/>
      <c r="M126" s="102"/>
      <c r="N126" s="209"/>
      <c r="O126" s="103"/>
      <c r="P126" s="210">
        <f>P127+P334+P342</f>
        <v>0</v>
      </c>
      <c r="Q126" s="103"/>
      <c r="R126" s="210">
        <f>R127+R334+R342</f>
        <v>39.604472999999999</v>
      </c>
      <c r="S126" s="103"/>
      <c r="T126" s="211">
        <f>T127+T334+T342</f>
        <v>84.363140000000001</v>
      </c>
      <c r="U126" s="37"/>
      <c r="V126" s="37"/>
      <c r="W126" s="37"/>
      <c r="X126" s="37"/>
      <c r="Y126" s="37"/>
      <c r="Z126" s="37"/>
      <c r="AA126" s="37"/>
      <c r="AB126" s="37"/>
      <c r="AC126" s="37"/>
      <c r="AD126" s="37"/>
      <c r="AE126" s="37"/>
      <c r="AT126" s="16" t="s">
        <v>77</v>
      </c>
      <c r="AU126" s="16" t="s">
        <v>140</v>
      </c>
      <c r="BK126" s="212">
        <f>BK127+BK334+BK342</f>
        <v>0</v>
      </c>
    </row>
    <row r="127" s="12" customFormat="1" ht="25.92" customHeight="1">
      <c r="A127" s="12"/>
      <c r="B127" s="213"/>
      <c r="C127" s="214"/>
      <c r="D127" s="215" t="s">
        <v>77</v>
      </c>
      <c r="E127" s="216" t="s">
        <v>168</v>
      </c>
      <c r="F127" s="216" t="s">
        <v>169</v>
      </c>
      <c r="G127" s="214"/>
      <c r="H127" s="214"/>
      <c r="I127" s="217"/>
      <c r="J127" s="218">
        <f>BK127</f>
        <v>0</v>
      </c>
      <c r="K127" s="214"/>
      <c r="L127" s="219"/>
      <c r="M127" s="220"/>
      <c r="N127" s="221"/>
      <c r="O127" s="221"/>
      <c r="P127" s="222">
        <f>P128+P207+P270+P274+P307+P331</f>
        <v>0</v>
      </c>
      <c r="Q127" s="221"/>
      <c r="R127" s="222">
        <f>R128+R207+R270+R274+R307+R331</f>
        <v>39.593329499999996</v>
      </c>
      <c r="S127" s="221"/>
      <c r="T127" s="223">
        <f>T128+T207+T270+T274+T307+T331</f>
        <v>84.363140000000001</v>
      </c>
      <c r="U127" s="12"/>
      <c r="V127" s="12"/>
      <c r="W127" s="12"/>
      <c r="X127" s="12"/>
      <c r="Y127" s="12"/>
      <c r="Z127" s="12"/>
      <c r="AA127" s="12"/>
      <c r="AB127" s="12"/>
      <c r="AC127" s="12"/>
      <c r="AD127" s="12"/>
      <c r="AE127" s="12"/>
      <c r="AR127" s="224" t="s">
        <v>83</v>
      </c>
      <c r="AT127" s="225" t="s">
        <v>77</v>
      </c>
      <c r="AU127" s="225" t="s">
        <v>78</v>
      </c>
      <c r="AY127" s="224" t="s">
        <v>170</v>
      </c>
      <c r="BK127" s="226">
        <f>BK128+BK207+BK270+BK274+BK307+BK331</f>
        <v>0</v>
      </c>
    </row>
    <row r="128" s="12" customFormat="1" ht="22.8" customHeight="1">
      <c r="A128" s="12"/>
      <c r="B128" s="213"/>
      <c r="C128" s="214"/>
      <c r="D128" s="215" t="s">
        <v>77</v>
      </c>
      <c r="E128" s="227" t="s">
        <v>83</v>
      </c>
      <c r="F128" s="227" t="s">
        <v>171</v>
      </c>
      <c r="G128" s="214"/>
      <c r="H128" s="214"/>
      <c r="I128" s="217"/>
      <c r="J128" s="228">
        <f>BK128</f>
        <v>0</v>
      </c>
      <c r="K128" s="214"/>
      <c r="L128" s="219"/>
      <c r="M128" s="220"/>
      <c r="N128" s="221"/>
      <c r="O128" s="221"/>
      <c r="P128" s="222">
        <f>SUM(P129:P206)</f>
        <v>0</v>
      </c>
      <c r="Q128" s="221"/>
      <c r="R128" s="222">
        <f>SUM(R129:R206)</f>
        <v>0</v>
      </c>
      <c r="S128" s="221"/>
      <c r="T128" s="223">
        <f>SUM(T129:T206)</f>
        <v>84.363140000000001</v>
      </c>
      <c r="U128" s="12"/>
      <c r="V128" s="12"/>
      <c r="W128" s="12"/>
      <c r="X128" s="12"/>
      <c r="Y128" s="12"/>
      <c r="Z128" s="12"/>
      <c r="AA128" s="12"/>
      <c r="AB128" s="12"/>
      <c r="AC128" s="12"/>
      <c r="AD128" s="12"/>
      <c r="AE128" s="12"/>
      <c r="AR128" s="224" t="s">
        <v>83</v>
      </c>
      <c r="AT128" s="225" t="s">
        <v>77</v>
      </c>
      <c r="AU128" s="225" t="s">
        <v>83</v>
      </c>
      <c r="AY128" s="224" t="s">
        <v>170</v>
      </c>
      <c r="BK128" s="226">
        <f>SUM(BK129:BK206)</f>
        <v>0</v>
      </c>
    </row>
    <row r="129" s="2" customFormat="1" ht="16.5" customHeight="1">
      <c r="A129" s="37"/>
      <c r="B129" s="38"/>
      <c r="C129" s="229" t="s">
        <v>83</v>
      </c>
      <c r="D129" s="229" t="s">
        <v>172</v>
      </c>
      <c r="E129" s="230" t="s">
        <v>173</v>
      </c>
      <c r="F129" s="231" t="s">
        <v>174</v>
      </c>
      <c r="G129" s="232" t="s">
        <v>175</v>
      </c>
      <c r="H129" s="233">
        <v>1.44</v>
      </c>
      <c r="I129" s="234"/>
      <c r="J129" s="235">
        <f>ROUND(I129*H129,2)</f>
        <v>0</v>
      </c>
      <c r="K129" s="231" t="s">
        <v>176</v>
      </c>
      <c r="L129" s="43"/>
      <c r="M129" s="236" t="s">
        <v>1</v>
      </c>
      <c r="N129" s="237" t="s">
        <v>43</v>
      </c>
      <c r="O129" s="90"/>
      <c r="P129" s="238">
        <f>O129*H129</f>
        <v>0</v>
      </c>
      <c r="Q129" s="238">
        <v>0</v>
      </c>
      <c r="R129" s="238">
        <f>Q129*H129</f>
        <v>0</v>
      </c>
      <c r="S129" s="238">
        <v>0.28100000000000003</v>
      </c>
      <c r="T129" s="239">
        <f>S129*H129</f>
        <v>0.40464</v>
      </c>
      <c r="U129" s="37"/>
      <c r="V129" s="37"/>
      <c r="W129" s="37"/>
      <c r="X129" s="37"/>
      <c r="Y129" s="37"/>
      <c r="Z129" s="37"/>
      <c r="AA129" s="37"/>
      <c r="AB129" s="37"/>
      <c r="AC129" s="37"/>
      <c r="AD129" s="37"/>
      <c r="AE129" s="37"/>
      <c r="AR129" s="240" t="s">
        <v>177</v>
      </c>
      <c r="AT129" s="240" t="s">
        <v>172</v>
      </c>
      <c r="AU129" s="240" t="s">
        <v>87</v>
      </c>
      <c r="AY129" s="16" t="s">
        <v>170</v>
      </c>
      <c r="BE129" s="241">
        <f>IF(N129="základní",J129,0)</f>
        <v>0</v>
      </c>
      <c r="BF129" s="241">
        <f>IF(N129="snížená",J129,0)</f>
        <v>0</v>
      </c>
      <c r="BG129" s="241">
        <f>IF(N129="zákl. přenesená",J129,0)</f>
        <v>0</v>
      </c>
      <c r="BH129" s="241">
        <f>IF(N129="sníž. přenesená",J129,0)</f>
        <v>0</v>
      </c>
      <c r="BI129" s="241">
        <f>IF(N129="nulová",J129,0)</f>
        <v>0</v>
      </c>
      <c r="BJ129" s="16" t="s">
        <v>83</v>
      </c>
      <c r="BK129" s="241">
        <f>ROUND(I129*H129,2)</f>
        <v>0</v>
      </c>
      <c r="BL129" s="16" t="s">
        <v>177</v>
      </c>
      <c r="BM129" s="240" t="s">
        <v>178</v>
      </c>
    </row>
    <row r="130" s="2" customFormat="1">
      <c r="A130" s="37"/>
      <c r="B130" s="38"/>
      <c r="C130" s="39"/>
      <c r="D130" s="242" t="s">
        <v>179</v>
      </c>
      <c r="E130" s="39"/>
      <c r="F130" s="243" t="s">
        <v>180</v>
      </c>
      <c r="G130" s="39"/>
      <c r="H130" s="39"/>
      <c r="I130" s="138"/>
      <c r="J130" s="39"/>
      <c r="K130" s="39"/>
      <c r="L130" s="43"/>
      <c r="M130" s="244"/>
      <c r="N130" s="245"/>
      <c r="O130" s="90"/>
      <c r="P130" s="90"/>
      <c r="Q130" s="90"/>
      <c r="R130" s="90"/>
      <c r="S130" s="90"/>
      <c r="T130" s="91"/>
      <c r="U130" s="37"/>
      <c r="V130" s="37"/>
      <c r="W130" s="37"/>
      <c r="X130" s="37"/>
      <c r="Y130" s="37"/>
      <c r="Z130" s="37"/>
      <c r="AA130" s="37"/>
      <c r="AB130" s="37"/>
      <c r="AC130" s="37"/>
      <c r="AD130" s="37"/>
      <c r="AE130" s="37"/>
      <c r="AT130" s="16" t="s">
        <v>179</v>
      </c>
      <c r="AU130" s="16" t="s">
        <v>87</v>
      </c>
    </row>
    <row r="131" s="2" customFormat="1">
      <c r="A131" s="37"/>
      <c r="B131" s="38"/>
      <c r="C131" s="39"/>
      <c r="D131" s="242" t="s">
        <v>181</v>
      </c>
      <c r="E131" s="39"/>
      <c r="F131" s="246" t="s">
        <v>182</v>
      </c>
      <c r="G131" s="39"/>
      <c r="H131" s="39"/>
      <c r="I131" s="138"/>
      <c r="J131" s="39"/>
      <c r="K131" s="39"/>
      <c r="L131" s="43"/>
      <c r="M131" s="244"/>
      <c r="N131" s="245"/>
      <c r="O131" s="90"/>
      <c r="P131" s="90"/>
      <c r="Q131" s="90"/>
      <c r="R131" s="90"/>
      <c r="S131" s="90"/>
      <c r="T131" s="91"/>
      <c r="U131" s="37"/>
      <c r="V131" s="37"/>
      <c r="W131" s="37"/>
      <c r="X131" s="37"/>
      <c r="Y131" s="37"/>
      <c r="Z131" s="37"/>
      <c r="AA131" s="37"/>
      <c r="AB131" s="37"/>
      <c r="AC131" s="37"/>
      <c r="AD131" s="37"/>
      <c r="AE131" s="37"/>
      <c r="AT131" s="16" t="s">
        <v>181</v>
      </c>
      <c r="AU131" s="16" t="s">
        <v>87</v>
      </c>
    </row>
    <row r="132" s="13" customFormat="1">
      <c r="A132" s="13"/>
      <c r="B132" s="247"/>
      <c r="C132" s="248"/>
      <c r="D132" s="242" t="s">
        <v>183</v>
      </c>
      <c r="E132" s="249" t="s">
        <v>88</v>
      </c>
      <c r="F132" s="250" t="s">
        <v>184</v>
      </c>
      <c r="G132" s="248"/>
      <c r="H132" s="251">
        <v>1.44</v>
      </c>
      <c r="I132" s="252"/>
      <c r="J132" s="248"/>
      <c r="K132" s="248"/>
      <c r="L132" s="253"/>
      <c r="M132" s="254"/>
      <c r="N132" s="255"/>
      <c r="O132" s="255"/>
      <c r="P132" s="255"/>
      <c r="Q132" s="255"/>
      <c r="R132" s="255"/>
      <c r="S132" s="255"/>
      <c r="T132" s="256"/>
      <c r="U132" s="13"/>
      <c r="V132" s="13"/>
      <c r="W132" s="13"/>
      <c r="X132" s="13"/>
      <c r="Y132" s="13"/>
      <c r="Z132" s="13"/>
      <c r="AA132" s="13"/>
      <c r="AB132" s="13"/>
      <c r="AC132" s="13"/>
      <c r="AD132" s="13"/>
      <c r="AE132" s="13"/>
      <c r="AT132" s="257" t="s">
        <v>183</v>
      </c>
      <c r="AU132" s="257" t="s">
        <v>87</v>
      </c>
      <c r="AV132" s="13" t="s">
        <v>87</v>
      </c>
      <c r="AW132" s="13" t="s">
        <v>33</v>
      </c>
      <c r="AX132" s="13" t="s">
        <v>83</v>
      </c>
      <c r="AY132" s="257" t="s">
        <v>170</v>
      </c>
    </row>
    <row r="133" s="2" customFormat="1" ht="21.75" customHeight="1">
      <c r="A133" s="37"/>
      <c r="B133" s="38"/>
      <c r="C133" s="229" t="s">
        <v>87</v>
      </c>
      <c r="D133" s="229" t="s">
        <v>172</v>
      </c>
      <c r="E133" s="230" t="s">
        <v>185</v>
      </c>
      <c r="F133" s="231" t="s">
        <v>186</v>
      </c>
      <c r="G133" s="232" t="s">
        <v>175</v>
      </c>
      <c r="H133" s="233">
        <v>4.4000000000000004</v>
      </c>
      <c r="I133" s="234"/>
      <c r="J133" s="235">
        <f>ROUND(I133*H133,2)</f>
        <v>0</v>
      </c>
      <c r="K133" s="231" t="s">
        <v>176</v>
      </c>
      <c r="L133" s="43"/>
      <c r="M133" s="236" t="s">
        <v>1</v>
      </c>
      <c r="N133" s="237" t="s">
        <v>43</v>
      </c>
      <c r="O133" s="90"/>
      <c r="P133" s="238">
        <f>O133*H133</f>
        <v>0</v>
      </c>
      <c r="Q133" s="238">
        <v>0</v>
      </c>
      <c r="R133" s="238">
        <f>Q133*H133</f>
        <v>0</v>
      </c>
      <c r="S133" s="238">
        <v>0.26000000000000001</v>
      </c>
      <c r="T133" s="239">
        <f>S133*H133</f>
        <v>1.1440000000000001</v>
      </c>
      <c r="U133" s="37"/>
      <c r="V133" s="37"/>
      <c r="W133" s="37"/>
      <c r="X133" s="37"/>
      <c r="Y133" s="37"/>
      <c r="Z133" s="37"/>
      <c r="AA133" s="37"/>
      <c r="AB133" s="37"/>
      <c r="AC133" s="37"/>
      <c r="AD133" s="37"/>
      <c r="AE133" s="37"/>
      <c r="AR133" s="240" t="s">
        <v>177</v>
      </c>
      <c r="AT133" s="240" t="s">
        <v>172</v>
      </c>
      <c r="AU133" s="240" t="s">
        <v>87</v>
      </c>
      <c r="AY133" s="16" t="s">
        <v>170</v>
      </c>
      <c r="BE133" s="241">
        <f>IF(N133="základní",J133,0)</f>
        <v>0</v>
      </c>
      <c r="BF133" s="241">
        <f>IF(N133="snížená",J133,0)</f>
        <v>0</v>
      </c>
      <c r="BG133" s="241">
        <f>IF(N133="zákl. přenesená",J133,0)</f>
        <v>0</v>
      </c>
      <c r="BH133" s="241">
        <f>IF(N133="sníž. přenesená",J133,0)</f>
        <v>0</v>
      </c>
      <c r="BI133" s="241">
        <f>IF(N133="nulová",J133,0)</f>
        <v>0</v>
      </c>
      <c r="BJ133" s="16" t="s">
        <v>83</v>
      </c>
      <c r="BK133" s="241">
        <f>ROUND(I133*H133,2)</f>
        <v>0</v>
      </c>
      <c r="BL133" s="16" t="s">
        <v>177</v>
      </c>
      <c r="BM133" s="240" t="s">
        <v>187</v>
      </c>
    </row>
    <row r="134" s="2" customFormat="1">
      <c r="A134" s="37"/>
      <c r="B134" s="38"/>
      <c r="C134" s="39"/>
      <c r="D134" s="242" t="s">
        <v>179</v>
      </c>
      <c r="E134" s="39"/>
      <c r="F134" s="243" t="s">
        <v>188</v>
      </c>
      <c r="G134" s="39"/>
      <c r="H134" s="39"/>
      <c r="I134" s="138"/>
      <c r="J134" s="39"/>
      <c r="K134" s="39"/>
      <c r="L134" s="43"/>
      <c r="M134" s="244"/>
      <c r="N134" s="245"/>
      <c r="O134" s="90"/>
      <c r="P134" s="90"/>
      <c r="Q134" s="90"/>
      <c r="R134" s="90"/>
      <c r="S134" s="90"/>
      <c r="T134" s="91"/>
      <c r="U134" s="37"/>
      <c r="V134" s="37"/>
      <c r="W134" s="37"/>
      <c r="X134" s="37"/>
      <c r="Y134" s="37"/>
      <c r="Z134" s="37"/>
      <c r="AA134" s="37"/>
      <c r="AB134" s="37"/>
      <c r="AC134" s="37"/>
      <c r="AD134" s="37"/>
      <c r="AE134" s="37"/>
      <c r="AT134" s="16" t="s">
        <v>179</v>
      </c>
      <c r="AU134" s="16" t="s">
        <v>87</v>
      </c>
    </row>
    <row r="135" s="2" customFormat="1">
      <c r="A135" s="37"/>
      <c r="B135" s="38"/>
      <c r="C135" s="39"/>
      <c r="D135" s="242" t="s">
        <v>181</v>
      </c>
      <c r="E135" s="39"/>
      <c r="F135" s="246" t="s">
        <v>182</v>
      </c>
      <c r="G135" s="39"/>
      <c r="H135" s="39"/>
      <c r="I135" s="138"/>
      <c r="J135" s="39"/>
      <c r="K135" s="39"/>
      <c r="L135" s="43"/>
      <c r="M135" s="244"/>
      <c r="N135" s="245"/>
      <c r="O135" s="90"/>
      <c r="P135" s="90"/>
      <c r="Q135" s="90"/>
      <c r="R135" s="90"/>
      <c r="S135" s="90"/>
      <c r="T135" s="91"/>
      <c r="U135" s="37"/>
      <c r="V135" s="37"/>
      <c r="W135" s="37"/>
      <c r="X135" s="37"/>
      <c r="Y135" s="37"/>
      <c r="Z135" s="37"/>
      <c r="AA135" s="37"/>
      <c r="AB135" s="37"/>
      <c r="AC135" s="37"/>
      <c r="AD135" s="37"/>
      <c r="AE135" s="37"/>
      <c r="AT135" s="16" t="s">
        <v>181</v>
      </c>
      <c r="AU135" s="16" t="s">
        <v>87</v>
      </c>
    </row>
    <row r="136" s="13" customFormat="1">
      <c r="A136" s="13"/>
      <c r="B136" s="247"/>
      <c r="C136" s="248"/>
      <c r="D136" s="242" t="s">
        <v>183</v>
      </c>
      <c r="E136" s="249" t="s">
        <v>85</v>
      </c>
      <c r="F136" s="250" t="s">
        <v>86</v>
      </c>
      <c r="G136" s="248"/>
      <c r="H136" s="251">
        <v>4.4000000000000004</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183</v>
      </c>
      <c r="AU136" s="257" t="s">
        <v>87</v>
      </c>
      <c r="AV136" s="13" t="s">
        <v>87</v>
      </c>
      <c r="AW136" s="13" t="s">
        <v>33</v>
      </c>
      <c r="AX136" s="13" t="s">
        <v>83</v>
      </c>
      <c r="AY136" s="257" t="s">
        <v>170</v>
      </c>
    </row>
    <row r="137" s="2" customFormat="1" ht="21.75" customHeight="1">
      <c r="A137" s="37"/>
      <c r="B137" s="38"/>
      <c r="C137" s="229" t="s">
        <v>189</v>
      </c>
      <c r="D137" s="229" t="s">
        <v>172</v>
      </c>
      <c r="E137" s="230" t="s">
        <v>190</v>
      </c>
      <c r="F137" s="231" t="s">
        <v>191</v>
      </c>
      <c r="G137" s="232" t="s">
        <v>175</v>
      </c>
      <c r="H137" s="233">
        <v>76.099999999999994</v>
      </c>
      <c r="I137" s="234"/>
      <c r="J137" s="235">
        <f>ROUND(I137*H137,2)</f>
        <v>0</v>
      </c>
      <c r="K137" s="231" t="s">
        <v>176</v>
      </c>
      <c r="L137" s="43"/>
      <c r="M137" s="236" t="s">
        <v>1</v>
      </c>
      <c r="N137" s="237" t="s">
        <v>43</v>
      </c>
      <c r="O137" s="90"/>
      <c r="P137" s="238">
        <f>O137*H137</f>
        <v>0</v>
      </c>
      <c r="Q137" s="238">
        <v>0</v>
      </c>
      <c r="R137" s="238">
        <f>Q137*H137</f>
        <v>0</v>
      </c>
      <c r="S137" s="238">
        <v>0.255</v>
      </c>
      <c r="T137" s="239">
        <f>S137*H137</f>
        <v>19.4055</v>
      </c>
      <c r="U137" s="37"/>
      <c r="V137" s="37"/>
      <c r="W137" s="37"/>
      <c r="X137" s="37"/>
      <c r="Y137" s="37"/>
      <c r="Z137" s="37"/>
      <c r="AA137" s="37"/>
      <c r="AB137" s="37"/>
      <c r="AC137" s="37"/>
      <c r="AD137" s="37"/>
      <c r="AE137" s="37"/>
      <c r="AR137" s="240" t="s">
        <v>177</v>
      </c>
      <c r="AT137" s="240" t="s">
        <v>172</v>
      </c>
      <c r="AU137" s="240" t="s">
        <v>87</v>
      </c>
      <c r="AY137" s="16" t="s">
        <v>170</v>
      </c>
      <c r="BE137" s="241">
        <f>IF(N137="základní",J137,0)</f>
        <v>0</v>
      </c>
      <c r="BF137" s="241">
        <f>IF(N137="snížená",J137,0)</f>
        <v>0</v>
      </c>
      <c r="BG137" s="241">
        <f>IF(N137="zákl. přenesená",J137,0)</f>
        <v>0</v>
      </c>
      <c r="BH137" s="241">
        <f>IF(N137="sníž. přenesená",J137,0)</f>
        <v>0</v>
      </c>
      <c r="BI137" s="241">
        <f>IF(N137="nulová",J137,0)</f>
        <v>0</v>
      </c>
      <c r="BJ137" s="16" t="s">
        <v>83</v>
      </c>
      <c r="BK137" s="241">
        <f>ROUND(I137*H137,2)</f>
        <v>0</v>
      </c>
      <c r="BL137" s="16" t="s">
        <v>177</v>
      </c>
      <c r="BM137" s="240" t="s">
        <v>192</v>
      </c>
    </row>
    <row r="138" s="2" customFormat="1">
      <c r="A138" s="37"/>
      <c r="B138" s="38"/>
      <c r="C138" s="39"/>
      <c r="D138" s="242" t="s">
        <v>179</v>
      </c>
      <c r="E138" s="39"/>
      <c r="F138" s="243" t="s">
        <v>193</v>
      </c>
      <c r="G138" s="39"/>
      <c r="H138" s="39"/>
      <c r="I138" s="138"/>
      <c r="J138" s="39"/>
      <c r="K138" s="39"/>
      <c r="L138" s="43"/>
      <c r="M138" s="244"/>
      <c r="N138" s="245"/>
      <c r="O138" s="90"/>
      <c r="P138" s="90"/>
      <c r="Q138" s="90"/>
      <c r="R138" s="90"/>
      <c r="S138" s="90"/>
      <c r="T138" s="91"/>
      <c r="U138" s="37"/>
      <c r="V138" s="37"/>
      <c r="W138" s="37"/>
      <c r="X138" s="37"/>
      <c r="Y138" s="37"/>
      <c r="Z138" s="37"/>
      <c r="AA138" s="37"/>
      <c r="AB138" s="37"/>
      <c r="AC138" s="37"/>
      <c r="AD138" s="37"/>
      <c r="AE138" s="37"/>
      <c r="AT138" s="16" t="s">
        <v>179</v>
      </c>
      <c r="AU138" s="16" t="s">
        <v>87</v>
      </c>
    </row>
    <row r="139" s="2" customFormat="1">
      <c r="A139" s="37"/>
      <c r="B139" s="38"/>
      <c r="C139" s="39"/>
      <c r="D139" s="242" t="s">
        <v>181</v>
      </c>
      <c r="E139" s="39"/>
      <c r="F139" s="246" t="s">
        <v>182</v>
      </c>
      <c r="G139" s="39"/>
      <c r="H139" s="39"/>
      <c r="I139" s="138"/>
      <c r="J139" s="39"/>
      <c r="K139" s="39"/>
      <c r="L139" s="43"/>
      <c r="M139" s="244"/>
      <c r="N139" s="245"/>
      <c r="O139" s="90"/>
      <c r="P139" s="90"/>
      <c r="Q139" s="90"/>
      <c r="R139" s="90"/>
      <c r="S139" s="90"/>
      <c r="T139" s="91"/>
      <c r="U139" s="37"/>
      <c r="V139" s="37"/>
      <c r="W139" s="37"/>
      <c r="X139" s="37"/>
      <c r="Y139" s="37"/>
      <c r="Z139" s="37"/>
      <c r="AA139" s="37"/>
      <c r="AB139" s="37"/>
      <c r="AC139" s="37"/>
      <c r="AD139" s="37"/>
      <c r="AE139" s="37"/>
      <c r="AT139" s="16" t="s">
        <v>181</v>
      </c>
      <c r="AU139" s="16" t="s">
        <v>87</v>
      </c>
    </row>
    <row r="140" s="13" customFormat="1">
      <c r="A140" s="13"/>
      <c r="B140" s="247"/>
      <c r="C140" s="248"/>
      <c r="D140" s="242" t="s">
        <v>183</v>
      </c>
      <c r="E140" s="249" t="s">
        <v>95</v>
      </c>
      <c r="F140" s="250" t="s">
        <v>194</v>
      </c>
      <c r="G140" s="248"/>
      <c r="H140" s="251">
        <v>76.099999999999994</v>
      </c>
      <c r="I140" s="252"/>
      <c r="J140" s="248"/>
      <c r="K140" s="248"/>
      <c r="L140" s="253"/>
      <c r="M140" s="254"/>
      <c r="N140" s="255"/>
      <c r="O140" s="255"/>
      <c r="P140" s="255"/>
      <c r="Q140" s="255"/>
      <c r="R140" s="255"/>
      <c r="S140" s="255"/>
      <c r="T140" s="256"/>
      <c r="U140" s="13"/>
      <c r="V140" s="13"/>
      <c r="W140" s="13"/>
      <c r="X140" s="13"/>
      <c r="Y140" s="13"/>
      <c r="Z140" s="13"/>
      <c r="AA140" s="13"/>
      <c r="AB140" s="13"/>
      <c r="AC140" s="13"/>
      <c r="AD140" s="13"/>
      <c r="AE140" s="13"/>
      <c r="AT140" s="257" t="s">
        <v>183</v>
      </c>
      <c r="AU140" s="257" t="s">
        <v>87</v>
      </c>
      <c r="AV140" s="13" t="s">
        <v>87</v>
      </c>
      <c r="AW140" s="13" t="s">
        <v>33</v>
      </c>
      <c r="AX140" s="13" t="s">
        <v>83</v>
      </c>
      <c r="AY140" s="257" t="s">
        <v>170</v>
      </c>
    </row>
    <row r="141" s="2" customFormat="1" ht="21.75" customHeight="1">
      <c r="A141" s="37"/>
      <c r="B141" s="38"/>
      <c r="C141" s="229" t="s">
        <v>177</v>
      </c>
      <c r="D141" s="229" t="s">
        <v>172</v>
      </c>
      <c r="E141" s="230" t="s">
        <v>195</v>
      </c>
      <c r="F141" s="231" t="s">
        <v>196</v>
      </c>
      <c r="G141" s="232" t="s">
        <v>175</v>
      </c>
      <c r="H141" s="233">
        <v>2.2999999999999998</v>
      </c>
      <c r="I141" s="234"/>
      <c r="J141" s="235">
        <f>ROUND(I141*H141,2)</f>
        <v>0</v>
      </c>
      <c r="K141" s="231" t="s">
        <v>176</v>
      </c>
      <c r="L141" s="43"/>
      <c r="M141" s="236" t="s">
        <v>1</v>
      </c>
      <c r="N141" s="237" t="s">
        <v>43</v>
      </c>
      <c r="O141" s="90"/>
      <c r="P141" s="238">
        <f>O141*H141</f>
        <v>0</v>
      </c>
      <c r="Q141" s="238">
        <v>0</v>
      </c>
      <c r="R141" s="238">
        <f>Q141*H141</f>
        <v>0</v>
      </c>
      <c r="S141" s="238">
        <v>0.29499999999999998</v>
      </c>
      <c r="T141" s="239">
        <f>S141*H141</f>
        <v>0.67849999999999988</v>
      </c>
      <c r="U141" s="37"/>
      <c r="V141" s="37"/>
      <c r="W141" s="37"/>
      <c r="X141" s="37"/>
      <c r="Y141" s="37"/>
      <c r="Z141" s="37"/>
      <c r="AA141" s="37"/>
      <c r="AB141" s="37"/>
      <c r="AC141" s="37"/>
      <c r="AD141" s="37"/>
      <c r="AE141" s="37"/>
      <c r="AR141" s="240" t="s">
        <v>177</v>
      </c>
      <c r="AT141" s="240" t="s">
        <v>172</v>
      </c>
      <c r="AU141" s="240" t="s">
        <v>87</v>
      </c>
      <c r="AY141" s="16" t="s">
        <v>170</v>
      </c>
      <c r="BE141" s="241">
        <f>IF(N141="základní",J141,0)</f>
        <v>0</v>
      </c>
      <c r="BF141" s="241">
        <f>IF(N141="snížená",J141,0)</f>
        <v>0</v>
      </c>
      <c r="BG141" s="241">
        <f>IF(N141="zákl. přenesená",J141,0)</f>
        <v>0</v>
      </c>
      <c r="BH141" s="241">
        <f>IF(N141="sníž. přenesená",J141,0)</f>
        <v>0</v>
      </c>
      <c r="BI141" s="241">
        <f>IF(N141="nulová",J141,0)</f>
        <v>0</v>
      </c>
      <c r="BJ141" s="16" t="s">
        <v>83</v>
      </c>
      <c r="BK141" s="241">
        <f>ROUND(I141*H141,2)</f>
        <v>0</v>
      </c>
      <c r="BL141" s="16" t="s">
        <v>177</v>
      </c>
      <c r="BM141" s="240" t="s">
        <v>197</v>
      </c>
    </row>
    <row r="142" s="2" customFormat="1">
      <c r="A142" s="37"/>
      <c r="B142" s="38"/>
      <c r="C142" s="39"/>
      <c r="D142" s="242" t="s">
        <v>179</v>
      </c>
      <c r="E142" s="39"/>
      <c r="F142" s="243" t="s">
        <v>198</v>
      </c>
      <c r="G142" s="39"/>
      <c r="H142" s="39"/>
      <c r="I142" s="138"/>
      <c r="J142" s="39"/>
      <c r="K142" s="39"/>
      <c r="L142" s="43"/>
      <c r="M142" s="244"/>
      <c r="N142" s="245"/>
      <c r="O142" s="90"/>
      <c r="P142" s="90"/>
      <c r="Q142" s="90"/>
      <c r="R142" s="90"/>
      <c r="S142" s="90"/>
      <c r="T142" s="91"/>
      <c r="U142" s="37"/>
      <c r="V142" s="37"/>
      <c r="W142" s="37"/>
      <c r="X142" s="37"/>
      <c r="Y142" s="37"/>
      <c r="Z142" s="37"/>
      <c r="AA142" s="37"/>
      <c r="AB142" s="37"/>
      <c r="AC142" s="37"/>
      <c r="AD142" s="37"/>
      <c r="AE142" s="37"/>
      <c r="AT142" s="16" t="s">
        <v>179</v>
      </c>
      <c r="AU142" s="16" t="s">
        <v>87</v>
      </c>
    </row>
    <row r="143" s="2" customFormat="1">
      <c r="A143" s="37"/>
      <c r="B143" s="38"/>
      <c r="C143" s="39"/>
      <c r="D143" s="242" t="s">
        <v>181</v>
      </c>
      <c r="E143" s="39"/>
      <c r="F143" s="246" t="s">
        <v>199</v>
      </c>
      <c r="G143" s="39"/>
      <c r="H143" s="39"/>
      <c r="I143" s="138"/>
      <c r="J143" s="39"/>
      <c r="K143" s="39"/>
      <c r="L143" s="43"/>
      <c r="M143" s="244"/>
      <c r="N143" s="245"/>
      <c r="O143" s="90"/>
      <c r="P143" s="90"/>
      <c r="Q143" s="90"/>
      <c r="R143" s="90"/>
      <c r="S143" s="90"/>
      <c r="T143" s="91"/>
      <c r="U143" s="37"/>
      <c r="V143" s="37"/>
      <c r="W143" s="37"/>
      <c r="X143" s="37"/>
      <c r="Y143" s="37"/>
      <c r="Z143" s="37"/>
      <c r="AA143" s="37"/>
      <c r="AB143" s="37"/>
      <c r="AC143" s="37"/>
      <c r="AD143" s="37"/>
      <c r="AE143" s="37"/>
      <c r="AT143" s="16" t="s">
        <v>181</v>
      </c>
      <c r="AU143" s="16" t="s">
        <v>87</v>
      </c>
    </row>
    <row r="144" s="13" customFormat="1">
      <c r="A144" s="13"/>
      <c r="B144" s="247"/>
      <c r="C144" s="248"/>
      <c r="D144" s="242" t="s">
        <v>183</v>
      </c>
      <c r="E144" s="249" t="s">
        <v>91</v>
      </c>
      <c r="F144" s="250" t="s">
        <v>92</v>
      </c>
      <c r="G144" s="248"/>
      <c r="H144" s="251">
        <v>2.2999999999999998</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183</v>
      </c>
      <c r="AU144" s="257" t="s">
        <v>87</v>
      </c>
      <c r="AV144" s="13" t="s">
        <v>87</v>
      </c>
      <c r="AW144" s="13" t="s">
        <v>33</v>
      </c>
      <c r="AX144" s="13" t="s">
        <v>83</v>
      </c>
      <c r="AY144" s="257" t="s">
        <v>170</v>
      </c>
    </row>
    <row r="145" s="2" customFormat="1" ht="21.75" customHeight="1">
      <c r="A145" s="37"/>
      <c r="B145" s="38"/>
      <c r="C145" s="229" t="s">
        <v>200</v>
      </c>
      <c r="D145" s="229" t="s">
        <v>172</v>
      </c>
      <c r="E145" s="230" t="s">
        <v>201</v>
      </c>
      <c r="F145" s="231" t="s">
        <v>202</v>
      </c>
      <c r="G145" s="232" t="s">
        <v>175</v>
      </c>
      <c r="H145" s="233">
        <v>3.8999999999999999</v>
      </c>
      <c r="I145" s="234"/>
      <c r="J145" s="235">
        <f>ROUND(I145*H145,2)</f>
        <v>0</v>
      </c>
      <c r="K145" s="231" t="s">
        <v>176</v>
      </c>
      <c r="L145" s="43"/>
      <c r="M145" s="236" t="s">
        <v>1</v>
      </c>
      <c r="N145" s="237" t="s">
        <v>43</v>
      </c>
      <c r="O145" s="90"/>
      <c r="P145" s="238">
        <f>O145*H145</f>
        <v>0</v>
      </c>
      <c r="Q145" s="238">
        <v>0</v>
      </c>
      <c r="R145" s="238">
        <f>Q145*H145</f>
        <v>0</v>
      </c>
      <c r="S145" s="238">
        <v>0.32000000000000001</v>
      </c>
      <c r="T145" s="239">
        <f>S145*H145</f>
        <v>1.248</v>
      </c>
      <c r="U145" s="37"/>
      <c r="V145" s="37"/>
      <c r="W145" s="37"/>
      <c r="X145" s="37"/>
      <c r="Y145" s="37"/>
      <c r="Z145" s="37"/>
      <c r="AA145" s="37"/>
      <c r="AB145" s="37"/>
      <c r="AC145" s="37"/>
      <c r="AD145" s="37"/>
      <c r="AE145" s="37"/>
      <c r="AR145" s="240" t="s">
        <v>177</v>
      </c>
      <c r="AT145" s="240" t="s">
        <v>172</v>
      </c>
      <c r="AU145" s="240" t="s">
        <v>87</v>
      </c>
      <c r="AY145" s="16" t="s">
        <v>170</v>
      </c>
      <c r="BE145" s="241">
        <f>IF(N145="základní",J145,0)</f>
        <v>0</v>
      </c>
      <c r="BF145" s="241">
        <f>IF(N145="snížená",J145,0)</f>
        <v>0</v>
      </c>
      <c r="BG145" s="241">
        <f>IF(N145="zákl. přenesená",J145,0)</f>
        <v>0</v>
      </c>
      <c r="BH145" s="241">
        <f>IF(N145="sníž. přenesená",J145,0)</f>
        <v>0</v>
      </c>
      <c r="BI145" s="241">
        <f>IF(N145="nulová",J145,0)</f>
        <v>0</v>
      </c>
      <c r="BJ145" s="16" t="s">
        <v>83</v>
      </c>
      <c r="BK145" s="241">
        <f>ROUND(I145*H145,2)</f>
        <v>0</v>
      </c>
      <c r="BL145" s="16" t="s">
        <v>177</v>
      </c>
      <c r="BM145" s="240" t="s">
        <v>203</v>
      </c>
    </row>
    <row r="146" s="2" customFormat="1">
      <c r="A146" s="37"/>
      <c r="B146" s="38"/>
      <c r="C146" s="39"/>
      <c r="D146" s="242" t="s">
        <v>179</v>
      </c>
      <c r="E146" s="39"/>
      <c r="F146" s="243" t="s">
        <v>204</v>
      </c>
      <c r="G146" s="39"/>
      <c r="H146" s="39"/>
      <c r="I146" s="138"/>
      <c r="J146" s="39"/>
      <c r="K146" s="39"/>
      <c r="L146" s="43"/>
      <c r="M146" s="244"/>
      <c r="N146" s="245"/>
      <c r="O146" s="90"/>
      <c r="P146" s="90"/>
      <c r="Q146" s="90"/>
      <c r="R146" s="90"/>
      <c r="S146" s="90"/>
      <c r="T146" s="91"/>
      <c r="U146" s="37"/>
      <c r="V146" s="37"/>
      <c r="W146" s="37"/>
      <c r="X146" s="37"/>
      <c r="Y146" s="37"/>
      <c r="Z146" s="37"/>
      <c r="AA146" s="37"/>
      <c r="AB146" s="37"/>
      <c r="AC146" s="37"/>
      <c r="AD146" s="37"/>
      <c r="AE146" s="37"/>
      <c r="AT146" s="16" t="s">
        <v>179</v>
      </c>
      <c r="AU146" s="16" t="s">
        <v>87</v>
      </c>
    </row>
    <row r="147" s="2" customFormat="1">
      <c r="A147" s="37"/>
      <c r="B147" s="38"/>
      <c r="C147" s="39"/>
      <c r="D147" s="242" t="s">
        <v>181</v>
      </c>
      <c r="E147" s="39"/>
      <c r="F147" s="246" t="s">
        <v>199</v>
      </c>
      <c r="G147" s="39"/>
      <c r="H147" s="39"/>
      <c r="I147" s="138"/>
      <c r="J147" s="39"/>
      <c r="K147" s="39"/>
      <c r="L147" s="43"/>
      <c r="M147" s="244"/>
      <c r="N147" s="245"/>
      <c r="O147" s="90"/>
      <c r="P147" s="90"/>
      <c r="Q147" s="90"/>
      <c r="R147" s="90"/>
      <c r="S147" s="90"/>
      <c r="T147" s="91"/>
      <c r="U147" s="37"/>
      <c r="V147" s="37"/>
      <c r="W147" s="37"/>
      <c r="X147" s="37"/>
      <c r="Y147" s="37"/>
      <c r="Z147" s="37"/>
      <c r="AA147" s="37"/>
      <c r="AB147" s="37"/>
      <c r="AC147" s="37"/>
      <c r="AD147" s="37"/>
      <c r="AE147" s="37"/>
      <c r="AT147" s="16" t="s">
        <v>181</v>
      </c>
      <c r="AU147" s="16" t="s">
        <v>87</v>
      </c>
    </row>
    <row r="148" s="13" customFormat="1">
      <c r="A148" s="13"/>
      <c r="B148" s="247"/>
      <c r="C148" s="248"/>
      <c r="D148" s="242" t="s">
        <v>183</v>
      </c>
      <c r="E148" s="249" t="s">
        <v>93</v>
      </c>
      <c r="F148" s="250" t="s">
        <v>94</v>
      </c>
      <c r="G148" s="248"/>
      <c r="H148" s="251">
        <v>3.8999999999999999</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183</v>
      </c>
      <c r="AU148" s="257" t="s">
        <v>87</v>
      </c>
      <c r="AV148" s="13" t="s">
        <v>87</v>
      </c>
      <c r="AW148" s="13" t="s">
        <v>33</v>
      </c>
      <c r="AX148" s="13" t="s">
        <v>83</v>
      </c>
      <c r="AY148" s="257" t="s">
        <v>170</v>
      </c>
    </row>
    <row r="149" s="2" customFormat="1" ht="21.75" customHeight="1">
      <c r="A149" s="37"/>
      <c r="B149" s="38"/>
      <c r="C149" s="229" t="s">
        <v>205</v>
      </c>
      <c r="D149" s="229" t="s">
        <v>172</v>
      </c>
      <c r="E149" s="230" t="s">
        <v>206</v>
      </c>
      <c r="F149" s="231" t="s">
        <v>207</v>
      </c>
      <c r="G149" s="232" t="s">
        <v>175</v>
      </c>
      <c r="H149" s="233">
        <v>77.540000000000006</v>
      </c>
      <c r="I149" s="234"/>
      <c r="J149" s="235">
        <f>ROUND(I149*H149,2)</f>
        <v>0</v>
      </c>
      <c r="K149" s="231" t="s">
        <v>176</v>
      </c>
      <c r="L149" s="43"/>
      <c r="M149" s="236" t="s">
        <v>1</v>
      </c>
      <c r="N149" s="237" t="s">
        <v>43</v>
      </c>
      <c r="O149" s="90"/>
      <c r="P149" s="238">
        <f>O149*H149</f>
        <v>0</v>
      </c>
      <c r="Q149" s="238">
        <v>0</v>
      </c>
      <c r="R149" s="238">
        <f>Q149*H149</f>
        <v>0</v>
      </c>
      <c r="S149" s="238">
        <v>0.29999999999999999</v>
      </c>
      <c r="T149" s="239">
        <f>S149*H149</f>
        <v>23.262</v>
      </c>
      <c r="U149" s="37"/>
      <c r="V149" s="37"/>
      <c r="W149" s="37"/>
      <c r="X149" s="37"/>
      <c r="Y149" s="37"/>
      <c r="Z149" s="37"/>
      <c r="AA149" s="37"/>
      <c r="AB149" s="37"/>
      <c r="AC149" s="37"/>
      <c r="AD149" s="37"/>
      <c r="AE149" s="37"/>
      <c r="AR149" s="240" t="s">
        <v>177</v>
      </c>
      <c r="AT149" s="240" t="s">
        <v>172</v>
      </c>
      <c r="AU149" s="240" t="s">
        <v>87</v>
      </c>
      <c r="AY149" s="16" t="s">
        <v>170</v>
      </c>
      <c r="BE149" s="241">
        <f>IF(N149="základní",J149,0)</f>
        <v>0</v>
      </c>
      <c r="BF149" s="241">
        <f>IF(N149="snížená",J149,0)</f>
        <v>0</v>
      </c>
      <c r="BG149" s="241">
        <f>IF(N149="zákl. přenesená",J149,0)</f>
        <v>0</v>
      </c>
      <c r="BH149" s="241">
        <f>IF(N149="sníž. přenesená",J149,0)</f>
        <v>0</v>
      </c>
      <c r="BI149" s="241">
        <f>IF(N149="nulová",J149,0)</f>
        <v>0</v>
      </c>
      <c r="BJ149" s="16" t="s">
        <v>83</v>
      </c>
      <c r="BK149" s="241">
        <f>ROUND(I149*H149,2)</f>
        <v>0</v>
      </c>
      <c r="BL149" s="16" t="s">
        <v>177</v>
      </c>
      <c r="BM149" s="240" t="s">
        <v>208</v>
      </c>
    </row>
    <row r="150" s="2" customFormat="1">
      <c r="A150" s="37"/>
      <c r="B150" s="38"/>
      <c r="C150" s="39"/>
      <c r="D150" s="242" t="s">
        <v>179</v>
      </c>
      <c r="E150" s="39"/>
      <c r="F150" s="243" t="s">
        <v>209</v>
      </c>
      <c r="G150" s="39"/>
      <c r="H150" s="39"/>
      <c r="I150" s="138"/>
      <c r="J150" s="39"/>
      <c r="K150" s="39"/>
      <c r="L150" s="43"/>
      <c r="M150" s="244"/>
      <c r="N150" s="245"/>
      <c r="O150" s="90"/>
      <c r="P150" s="90"/>
      <c r="Q150" s="90"/>
      <c r="R150" s="90"/>
      <c r="S150" s="90"/>
      <c r="T150" s="91"/>
      <c r="U150" s="37"/>
      <c r="V150" s="37"/>
      <c r="W150" s="37"/>
      <c r="X150" s="37"/>
      <c r="Y150" s="37"/>
      <c r="Z150" s="37"/>
      <c r="AA150" s="37"/>
      <c r="AB150" s="37"/>
      <c r="AC150" s="37"/>
      <c r="AD150" s="37"/>
      <c r="AE150" s="37"/>
      <c r="AT150" s="16" t="s">
        <v>179</v>
      </c>
      <c r="AU150" s="16" t="s">
        <v>87</v>
      </c>
    </row>
    <row r="151" s="2" customFormat="1">
      <c r="A151" s="37"/>
      <c r="B151" s="38"/>
      <c r="C151" s="39"/>
      <c r="D151" s="242" t="s">
        <v>181</v>
      </c>
      <c r="E151" s="39"/>
      <c r="F151" s="246" t="s">
        <v>210</v>
      </c>
      <c r="G151" s="39"/>
      <c r="H151" s="39"/>
      <c r="I151" s="138"/>
      <c r="J151" s="39"/>
      <c r="K151" s="39"/>
      <c r="L151" s="43"/>
      <c r="M151" s="244"/>
      <c r="N151" s="245"/>
      <c r="O151" s="90"/>
      <c r="P151" s="90"/>
      <c r="Q151" s="90"/>
      <c r="R151" s="90"/>
      <c r="S151" s="90"/>
      <c r="T151" s="91"/>
      <c r="U151" s="37"/>
      <c r="V151" s="37"/>
      <c r="W151" s="37"/>
      <c r="X151" s="37"/>
      <c r="Y151" s="37"/>
      <c r="Z151" s="37"/>
      <c r="AA151" s="37"/>
      <c r="AB151" s="37"/>
      <c r="AC151" s="37"/>
      <c r="AD151" s="37"/>
      <c r="AE151" s="37"/>
      <c r="AT151" s="16" t="s">
        <v>181</v>
      </c>
      <c r="AU151" s="16" t="s">
        <v>87</v>
      </c>
    </row>
    <row r="152" s="13" customFormat="1">
      <c r="A152" s="13"/>
      <c r="B152" s="247"/>
      <c r="C152" s="248"/>
      <c r="D152" s="242" t="s">
        <v>183</v>
      </c>
      <c r="E152" s="249" t="s">
        <v>1</v>
      </c>
      <c r="F152" s="250" t="s">
        <v>211</v>
      </c>
      <c r="G152" s="248"/>
      <c r="H152" s="251">
        <v>77.540000000000006</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183</v>
      </c>
      <c r="AU152" s="257" t="s">
        <v>87</v>
      </c>
      <c r="AV152" s="13" t="s">
        <v>87</v>
      </c>
      <c r="AW152" s="13" t="s">
        <v>33</v>
      </c>
      <c r="AX152" s="13" t="s">
        <v>83</v>
      </c>
      <c r="AY152" s="257" t="s">
        <v>170</v>
      </c>
    </row>
    <row r="153" s="2" customFormat="1" ht="21.75" customHeight="1">
      <c r="A153" s="37"/>
      <c r="B153" s="38"/>
      <c r="C153" s="229" t="s">
        <v>212</v>
      </c>
      <c r="D153" s="229" t="s">
        <v>172</v>
      </c>
      <c r="E153" s="230" t="s">
        <v>213</v>
      </c>
      <c r="F153" s="231" t="s">
        <v>214</v>
      </c>
      <c r="G153" s="232" t="s">
        <v>175</v>
      </c>
      <c r="H153" s="233">
        <v>8.3000000000000007</v>
      </c>
      <c r="I153" s="234"/>
      <c r="J153" s="235">
        <f>ROUND(I153*H153,2)</f>
        <v>0</v>
      </c>
      <c r="K153" s="231" t="s">
        <v>176</v>
      </c>
      <c r="L153" s="43"/>
      <c r="M153" s="236" t="s">
        <v>1</v>
      </c>
      <c r="N153" s="237" t="s">
        <v>43</v>
      </c>
      <c r="O153" s="90"/>
      <c r="P153" s="238">
        <f>O153*H153</f>
        <v>0</v>
      </c>
      <c r="Q153" s="238">
        <v>0</v>
      </c>
      <c r="R153" s="238">
        <f>Q153*H153</f>
        <v>0</v>
      </c>
      <c r="S153" s="238">
        <v>0.28999999999999998</v>
      </c>
      <c r="T153" s="239">
        <f>S153*H153</f>
        <v>2.407</v>
      </c>
      <c r="U153" s="37"/>
      <c r="V153" s="37"/>
      <c r="W153" s="37"/>
      <c r="X153" s="37"/>
      <c r="Y153" s="37"/>
      <c r="Z153" s="37"/>
      <c r="AA153" s="37"/>
      <c r="AB153" s="37"/>
      <c r="AC153" s="37"/>
      <c r="AD153" s="37"/>
      <c r="AE153" s="37"/>
      <c r="AR153" s="240" t="s">
        <v>177</v>
      </c>
      <c r="AT153" s="240" t="s">
        <v>172</v>
      </c>
      <c r="AU153" s="240" t="s">
        <v>87</v>
      </c>
      <c r="AY153" s="16" t="s">
        <v>170</v>
      </c>
      <c r="BE153" s="241">
        <f>IF(N153="základní",J153,0)</f>
        <v>0</v>
      </c>
      <c r="BF153" s="241">
        <f>IF(N153="snížená",J153,0)</f>
        <v>0</v>
      </c>
      <c r="BG153" s="241">
        <f>IF(N153="zákl. přenesená",J153,0)</f>
        <v>0</v>
      </c>
      <c r="BH153" s="241">
        <f>IF(N153="sníž. přenesená",J153,0)</f>
        <v>0</v>
      </c>
      <c r="BI153" s="241">
        <f>IF(N153="nulová",J153,0)</f>
        <v>0</v>
      </c>
      <c r="BJ153" s="16" t="s">
        <v>83</v>
      </c>
      <c r="BK153" s="241">
        <f>ROUND(I153*H153,2)</f>
        <v>0</v>
      </c>
      <c r="BL153" s="16" t="s">
        <v>177</v>
      </c>
      <c r="BM153" s="240" t="s">
        <v>215</v>
      </c>
    </row>
    <row r="154" s="2" customFormat="1">
      <c r="A154" s="37"/>
      <c r="B154" s="38"/>
      <c r="C154" s="39"/>
      <c r="D154" s="242" t="s">
        <v>179</v>
      </c>
      <c r="E154" s="39"/>
      <c r="F154" s="243" t="s">
        <v>216</v>
      </c>
      <c r="G154" s="39"/>
      <c r="H154" s="39"/>
      <c r="I154" s="138"/>
      <c r="J154" s="39"/>
      <c r="K154" s="39"/>
      <c r="L154" s="43"/>
      <c r="M154" s="244"/>
      <c r="N154" s="245"/>
      <c r="O154" s="90"/>
      <c r="P154" s="90"/>
      <c r="Q154" s="90"/>
      <c r="R154" s="90"/>
      <c r="S154" s="90"/>
      <c r="T154" s="91"/>
      <c r="U154" s="37"/>
      <c r="V154" s="37"/>
      <c r="W154" s="37"/>
      <c r="X154" s="37"/>
      <c r="Y154" s="37"/>
      <c r="Z154" s="37"/>
      <c r="AA154" s="37"/>
      <c r="AB154" s="37"/>
      <c r="AC154" s="37"/>
      <c r="AD154" s="37"/>
      <c r="AE154" s="37"/>
      <c r="AT154" s="16" t="s">
        <v>179</v>
      </c>
      <c r="AU154" s="16" t="s">
        <v>87</v>
      </c>
    </row>
    <row r="155" s="2" customFormat="1">
      <c r="A155" s="37"/>
      <c r="B155" s="38"/>
      <c r="C155" s="39"/>
      <c r="D155" s="242" t="s">
        <v>181</v>
      </c>
      <c r="E155" s="39"/>
      <c r="F155" s="246" t="s">
        <v>210</v>
      </c>
      <c r="G155" s="39"/>
      <c r="H155" s="39"/>
      <c r="I155" s="138"/>
      <c r="J155" s="39"/>
      <c r="K155" s="39"/>
      <c r="L155" s="43"/>
      <c r="M155" s="244"/>
      <c r="N155" s="245"/>
      <c r="O155" s="90"/>
      <c r="P155" s="90"/>
      <c r="Q155" s="90"/>
      <c r="R155" s="90"/>
      <c r="S155" s="90"/>
      <c r="T155" s="91"/>
      <c r="U155" s="37"/>
      <c r="V155" s="37"/>
      <c r="W155" s="37"/>
      <c r="X155" s="37"/>
      <c r="Y155" s="37"/>
      <c r="Z155" s="37"/>
      <c r="AA155" s="37"/>
      <c r="AB155" s="37"/>
      <c r="AC155" s="37"/>
      <c r="AD155" s="37"/>
      <c r="AE155" s="37"/>
      <c r="AT155" s="16" t="s">
        <v>181</v>
      </c>
      <c r="AU155" s="16" t="s">
        <v>87</v>
      </c>
    </row>
    <row r="156" s="13" customFormat="1">
      <c r="A156" s="13"/>
      <c r="B156" s="247"/>
      <c r="C156" s="248"/>
      <c r="D156" s="242" t="s">
        <v>183</v>
      </c>
      <c r="E156" s="249" t="s">
        <v>1</v>
      </c>
      <c r="F156" s="250" t="s">
        <v>217</v>
      </c>
      <c r="G156" s="248"/>
      <c r="H156" s="251">
        <v>8.3000000000000007</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183</v>
      </c>
      <c r="AU156" s="257" t="s">
        <v>87</v>
      </c>
      <c r="AV156" s="13" t="s">
        <v>87</v>
      </c>
      <c r="AW156" s="13" t="s">
        <v>33</v>
      </c>
      <c r="AX156" s="13" t="s">
        <v>83</v>
      </c>
      <c r="AY156" s="257" t="s">
        <v>170</v>
      </c>
    </row>
    <row r="157" s="2" customFormat="1" ht="21.75" customHeight="1">
      <c r="A157" s="37"/>
      <c r="B157" s="38"/>
      <c r="C157" s="229" t="s">
        <v>218</v>
      </c>
      <c r="D157" s="229" t="s">
        <v>172</v>
      </c>
      <c r="E157" s="230" t="s">
        <v>219</v>
      </c>
      <c r="F157" s="231" t="s">
        <v>220</v>
      </c>
      <c r="G157" s="232" t="s">
        <v>175</v>
      </c>
      <c r="H157" s="233">
        <v>31.199999999999999</v>
      </c>
      <c r="I157" s="234"/>
      <c r="J157" s="235">
        <f>ROUND(I157*H157,2)</f>
        <v>0</v>
      </c>
      <c r="K157" s="231" t="s">
        <v>176</v>
      </c>
      <c r="L157" s="43"/>
      <c r="M157" s="236" t="s">
        <v>1</v>
      </c>
      <c r="N157" s="237" t="s">
        <v>43</v>
      </c>
      <c r="O157" s="90"/>
      <c r="P157" s="238">
        <f>O157*H157</f>
        <v>0</v>
      </c>
      <c r="Q157" s="238">
        <v>0</v>
      </c>
      <c r="R157" s="238">
        <f>Q157*H157</f>
        <v>0</v>
      </c>
      <c r="S157" s="238">
        <v>0.44</v>
      </c>
      <c r="T157" s="239">
        <f>S157*H157</f>
        <v>13.728</v>
      </c>
      <c r="U157" s="37"/>
      <c r="V157" s="37"/>
      <c r="W157" s="37"/>
      <c r="X157" s="37"/>
      <c r="Y157" s="37"/>
      <c r="Z157" s="37"/>
      <c r="AA157" s="37"/>
      <c r="AB157" s="37"/>
      <c r="AC157" s="37"/>
      <c r="AD157" s="37"/>
      <c r="AE157" s="37"/>
      <c r="AR157" s="240" t="s">
        <v>177</v>
      </c>
      <c r="AT157" s="240" t="s">
        <v>172</v>
      </c>
      <c r="AU157" s="240" t="s">
        <v>87</v>
      </c>
      <c r="AY157" s="16" t="s">
        <v>170</v>
      </c>
      <c r="BE157" s="241">
        <f>IF(N157="základní",J157,0)</f>
        <v>0</v>
      </c>
      <c r="BF157" s="241">
        <f>IF(N157="snížená",J157,0)</f>
        <v>0</v>
      </c>
      <c r="BG157" s="241">
        <f>IF(N157="zákl. přenesená",J157,0)</f>
        <v>0</v>
      </c>
      <c r="BH157" s="241">
        <f>IF(N157="sníž. přenesená",J157,0)</f>
        <v>0</v>
      </c>
      <c r="BI157" s="241">
        <f>IF(N157="nulová",J157,0)</f>
        <v>0</v>
      </c>
      <c r="BJ157" s="16" t="s">
        <v>83</v>
      </c>
      <c r="BK157" s="241">
        <f>ROUND(I157*H157,2)</f>
        <v>0</v>
      </c>
      <c r="BL157" s="16" t="s">
        <v>177</v>
      </c>
      <c r="BM157" s="240" t="s">
        <v>221</v>
      </c>
    </row>
    <row r="158" s="2" customFormat="1">
      <c r="A158" s="37"/>
      <c r="B158" s="38"/>
      <c r="C158" s="39"/>
      <c r="D158" s="242" t="s">
        <v>179</v>
      </c>
      <c r="E158" s="39"/>
      <c r="F158" s="243" t="s">
        <v>222</v>
      </c>
      <c r="G158" s="39"/>
      <c r="H158" s="39"/>
      <c r="I158" s="138"/>
      <c r="J158" s="39"/>
      <c r="K158" s="39"/>
      <c r="L158" s="43"/>
      <c r="M158" s="244"/>
      <c r="N158" s="245"/>
      <c r="O158" s="90"/>
      <c r="P158" s="90"/>
      <c r="Q158" s="90"/>
      <c r="R158" s="90"/>
      <c r="S158" s="90"/>
      <c r="T158" s="91"/>
      <c r="U158" s="37"/>
      <c r="V158" s="37"/>
      <c r="W158" s="37"/>
      <c r="X158" s="37"/>
      <c r="Y158" s="37"/>
      <c r="Z158" s="37"/>
      <c r="AA158" s="37"/>
      <c r="AB158" s="37"/>
      <c r="AC158" s="37"/>
      <c r="AD158" s="37"/>
      <c r="AE158" s="37"/>
      <c r="AT158" s="16" t="s">
        <v>179</v>
      </c>
      <c r="AU158" s="16" t="s">
        <v>87</v>
      </c>
    </row>
    <row r="159" s="2" customFormat="1">
      <c r="A159" s="37"/>
      <c r="B159" s="38"/>
      <c r="C159" s="39"/>
      <c r="D159" s="242" t="s">
        <v>181</v>
      </c>
      <c r="E159" s="39"/>
      <c r="F159" s="246" t="s">
        <v>210</v>
      </c>
      <c r="G159" s="39"/>
      <c r="H159" s="39"/>
      <c r="I159" s="138"/>
      <c r="J159" s="39"/>
      <c r="K159" s="39"/>
      <c r="L159" s="43"/>
      <c r="M159" s="244"/>
      <c r="N159" s="245"/>
      <c r="O159" s="90"/>
      <c r="P159" s="90"/>
      <c r="Q159" s="90"/>
      <c r="R159" s="90"/>
      <c r="S159" s="90"/>
      <c r="T159" s="91"/>
      <c r="U159" s="37"/>
      <c r="V159" s="37"/>
      <c r="W159" s="37"/>
      <c r="X159" s="37"/>
      <c r="Y159" s="37"/>
      <c r="Z159" s="37"/>
      <c r="AA159" s="37"/>
      <c r="AB159" s="37"/>
      <c r="AC159" s="37"/>
      <c r="AD159" s="37"/>
      <c r="AE159" s="37"/>
      <c r="AT159" s="16" t="s">
        <v>181</v>
      </c>
      <c r="AU159" s="16" t="s">
        <v>87</v>
      </c>
    </row>
    <row r="160" s="13" customFormat="1">
      <c r="A160" s="13"/>
      <c r="B160" s="247"/>
      <c r="C160" s="248"/>
      <c r="D160" s="242" t="s">
        <v>183</v>
      </c>
      <c r="E160" s="249" t="s">
        <v>1</v>
      </c>
      <c r="F160" s="250" t="s">
        <v>223</v>
      </c>
      <c r="G160" s="248"/>
      <c r="H160" s="251">
        <v>31.199999999999999</v>
      </c>
      <c r="I160" s="252"/>
      <c r="J160" s="248"/>
      <c r="K160" s="248"/>
      <c r="L160" s="253"/>
      <c r="M160" s="254"/>
      <c r="N160" s="255"/>
      <c r="O160" s="255"/>
      <c r="P160" s="255"/>
      <c r="Q160" s="255"/>
      <c r="R160" s="255"/>
      <c r="S160" s="255"/>
      <c r="T160" s="256"/>
      <c r="U160" s="13"/>
      <c r="V160" s="13"/>
      <c r="W160" s="13"/>
      <c r="X160" s="13"/>
      <c r="Y160" s="13"/>
      <c r="Z160" s="13"/>
      <c r="AA160" s="13"/>
      <c r="AB160" s="13"/>
      <c r="AC160" s="13"/>
      <c r="AD160" s="13"/>
      <c r="AE160" s="13"/>
      <c r="AT160" s="257" t="s">
        <v>183</v>
      </c>
      <c r="AU160" s="257" t="s">
        <v>87</v>
      </c>
      <c r="AV160" s="13" t="s">
        <v>87</v>
      </c>
      <c r="AW160" s="13" t="s">
        <v>33</v>
      </c>
      <c r="AX160" s="13" t="s">
        <v>83</v>
      </c>
      <c r="AY160" s="257" t="s">
        <v>170</v>
      </c>
    </row>
    <row r="161" s="2" customFormat="1" ht="21.75" customHeight="1">
      <c r="A161" s="37"/>
      <c r="B161" s="38"/>
      <c r="C161" s="229" t="s">
        <v>224</v>
      </c>
      <c r="D161" s="229" t="s">
        <v>172</v>
      </c>
      <c r="E161" s="230" t="s">
        <v>225</v>
      </c>
      <c r="F161" s="231" t="s">
        <v>226</v>
      </c>
      <c r="G161" s="232" t="s">
        <v>175</v>
      </c>
      <c r="H161" s="233">
        <v>28.899999999999999</v>
      </c>
      <c r="I161" s="234"/>
      <c r="J161" s="235">
        <f>ROUND(I161*H161,2)</f>
        <v>0</v>
      </c>
      <c r="K161" s="231" t="s">
        <v>176</v>
      </c>
      <c r="L161" s="43"/>
      <c r="M161" s="236" t="s">
        <v>1</v>
      </c>
      <c r="N161" s="237" t="s">
        <v>43</v>
      </c>
      <c r="O161" s="90"/>
      <c r="P161" s="238">
        <f>O161*H161</f>
        <v>0</v>
      </c>
      <c r="Q161" s="238">
        <v>0</v>
      </c>
      <c r="R161" s="238">
        <f>Q161*H161</f>
        <v>0</v>
      </c>
      <c r="S161" s="238">
        <v>0.22</v>
      </c>
      <c r="T161" s="239">
        <f>S161*H161</f>
        <v>6.3579999999999997</v>
      </c>
      <c r="U161" s="37"/>
      <c r="V161" s="37"/>
      <c r="W161" s="37"/>
      <c r="X161" s="37"/>
      <c r="Y161" s="37"/>
      <c r="Z161" s="37"/>
      <c r="AA161" s="37"/>
      <c r="AB161" s="37"/>
      <c r="AC161" s="37"/>
      <c r="AD161" s="37"/>
      <c r="AE161" s="37"/>
      <c r="AR161" s="240" t="s">
        <v>177</v>
      </c>
      <c r="AT161" s="240" t="s">
        <v>172</v>
      </c>
      <c r="AU161" s="240" t="s">
        <v>87</v>
      </c>
      <c r="AY161" s="16" t="s">
        <v>170</v>
      </c>
      <c r="BE161" s="241">
        <f>IF(N161="základní",J161,0)</f>
        <v>0</v>
      </c>
      <c r="BF161" s="241">
        <f>IF(N161="snížená",J161,0)</f>
        <v>0</v>
      </c>
      <c r="BG161" s="241">
        <f>IF(N161="zákl. přenesená",J161,0)</f>
        <v>0</v>
      </c>
      <c r="BH161" s="241">
        <f>IF(N161="sníž. přenesená",J161,0)</f>
        <v>0</v>
      </c>
      <c r="BI161" s="241">
        <f>IF(N161="nulová",J161,0)</f>
        <v>0</v>
      </c>
      <c r="BJ161" s="16" t="s">
        <v>83</v>
      </c>
      <c r="BK161" s="241">
        <f>ROUND(I161*H161,2)</f>
        <v>0</v>
      </c>
      <c r="BL161" s="16" t="s">
        <v>177</v>
      </c>
      <c r="BM161" s="240" t="s">
        <v>227</v>
      </c>
    </row>
    <row r="162" s="2" customFormat="1">
      <c r="A162" s="37"/>
      <c r="B162" s="38"/>
      <c r="C162" s="39"/>
      <c r="D162" s="242" t="s">
        <v>179</v>
      </c>
      <c r="E162" s="39"/>
      <c r="F162" s="243" t="s">
        <v>228</v>
      </c>
      <c r="G162" s="39"/>
      <c r="H162" s="39"/>
      <c r="I162" s="138"/>
      <c r="J162" s="39"/>
      <c r="K162" s="39"/>
      <c r="L162" s="43"/>
      <c r="M162" s="244"/>
      <c r="N162" s="245"/>
      <c r="O162" s="90"/>
      <c r="P162" s="90"/>
      <c r="Q162" s="90"/>
      <c r="R162" s="90"/>
      <c r="S162" s="90"/>
      <c r="T162" s="91"/>
      <c r="U162" s="37"/>
      <c r="V162" s="37"/>
      <c r="W162" s="37"/>
      <c r="X162" s="37"/>
      <c r="Y162" s="37"/>
      <c r="Z162" s="37"/>
      <c r="AA162" s="37"/>
      <c r="AB162" s="37"/>
      <c r="AC162" s="37"/>
      <c r="AD162" s="37"/>
      <c r="AE162" s="37"/>
      <c r="AT162" s="16" t="s">
        <v>179</v>
      </c>
      <c r="AU162" s="16" t="s">
        <v>87</v>
      </c>
    </row>
    <row r="163" s="2" customFormat="1">
      <c r="A163" s="37"/>
      <c r="B163" s="38"/>
      <c r="C163" s="39"/>
      <c r="D163" s="242" t="s">
        <v>181</v>
      </c>
      <c r="E163" s="39"/>
      <c r="F163" s="246" t="s">
        <v>210</v>
      </c>
      <c r="G163" s="39"/>
      <c r="H163" s="39"/>
      <c r="I163" s="138"/>
      <c r="J163" s="39"/>
      <c r="K163" s="39"/>
      <c r="L163" s="43"/>
      <c r="M163" s="244"/>
      <c r="N163" s="245"/>
      <c r="O163" s="90"/>
      <c r="P163" s="90"/>
      <c r="Q163" s="90"/>
      <c r="R163" s="90"/>
      <c r="S163" s="90"/>
      <c r="T163" s="91"/>
      <c r="U163" s="37"/>
      <c r="V163" s="37"/>
      <c r="W163" s="37"/>
      <c r="X163" s="37"/>
      <c r="Y163" s="37"/>
      <c r="Z163" s="37"/>
      <c r="AA163" s="37"/>
      <c r="AB163" s="37"/>
      <c r="AC163" s="37"/>
      <c r="AD163" s="37"/>
      <c r="AE163" s="37"/>
      <c r="AT163" s="16" t="s">
        <v>181</v>
      </c>
      <c r="AU163" s="16" t="s">
        <v>87</v>
      </c>
    </row>
    <row r="164" s="13" customFormat="1">
      <c r="A164" s="13"/>
      <c r="B164" s="247"/>
      <c r="C164" s="248"/>
      <c r="D164" s="242" t="s">
        <v>183</v>
      </c>
      <c r="E164" s="249" t="s">
        <v>97</v>
      </c>
      <c r="F164" s="250" t="s">
        <v>98</v>
      </c>
      <c r="G164" s="248"/>
      <c r="H164" s="251">
        <v>28.899999999999999</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183</v>
      </c>
      <c r="AU164" s="257" t="s">
        <v>87</v>
      </c>
      <c r="AV164" s="13" t="s">
        <v>87</v>
      </c>
      <c r="AW164" s="13" t="s">
        <v>33</v>
      </c>
      <c r="AX164" s="13" t="s">
        <v>83</v>
      </c>
      <c r="AY164" s="257" t="s">
        <v>170</v>
      </c>
    </row>
    <row r="165" s="2" customFormat="1" ht="16.5" customHeight="1">
      <c r="A165" s="37"/>
      <c r="B165" s="38"/>
      <c r="C165" s="229" t="s">
        <v>229</v>
      </c>
      <c r="D165" s="229" t="s">
        <v>172</v>
      </c>
      <c r="E165" s="230" t="s">
        <v>230</v>
      </c>
      <c r="F165" s="231" t="s">
        <v>231</v>
      </c>
      <c r="G165" s="232" t="s">
        <v>232</v>
      </c>
      <c r="H165" s="233">
        <v>2.7000000000000002</v>
      </c>
      <c r="I165" s="234"/>
      <c r="J165" s="235">
        <f>ROUND(I165*H165,2)</f>
        <v>0</v>
      </c>
      <c r="K165" s="231" t="s">
        <v>176</v>
      </c>
      <c r="L165" s="43"/>
      <c r="M165" s="236" t="s">
        <v>1</v>
      </c>
      <c r="N165" s="237" t="s">
        <v>43</v>
      </c>
      <c r="O165" s="90"/>
      <c r="P165" s="238">
        <f>O165*H165</f>
        <v>0</v>
      </c>
      <c r="Q165" s="238">
        <v>0</v>
      </c>
      <c r="R165" s="238">
        <f>Q165*H165</f>
        <v>0</v>
      </c>
      <c r="S165" s="238">
        <v>0.28999999999999998</v>
      </c>
      <c r="T165" s="239">
        <f>S165*H165</f>
        <v>0.78300000000000003</v>
      </c>
      <c r="U165" s="37"/>
      <c r="V165" s="37"/>
      <c r="W165" s="37"/>
      <c r="X165" s="37"/>
      <c r="Y165" s="37"/>
      <c r="Z165" s="37"/>
      <c r="AA165" s="37"/>
      <c r="AB165" s="37"/>
      <c r="AC165" s="37"/>
      <c r="AD165" s="37"/>
      <c r="AE165" s="37"/>
      <c r="AR165" s="240" t="s">
        <v>177</v>
      </c>
      <c r="AT165" s="240" t="s">
        <v>172</v>
      </c>
      <c r="AU165" s="240" t="s">
        <v>87</v>
      </c>
      <c r="AY165" s="16" t="s">
        <v>170</v>
      </c>
      <c r="BE165" s="241">
        <f>IF(N165="základní",J165,0)</f>
        <v>0</v>
      </c>
      <c r="BF165" s="241">
        <f>IF(N165="snížená",J165,0)</f>
        <v>0</v>
      </c>
      <c r="BG165" s="241">
        <f>IF(N165="zákl. přenesená",J165,0)</f>
        <v>0</v>
      </c>
      <c r="BH165" s="241">
        <f>IF(N165="sníž. přenesená",J165,0)</f>
        <v>0</v>
      </c>
      <c r="BI165" s="241">
        <f>IF(N165="nulová",J165,0)</f>
        <v>0</v>
      </c>
      <c r="BJ165" s="16" t="s">
        <v>83</v>
      </c>
      <c r="BK165" s="241">
        <f>ROUND(I165*H165,2)</f>
        <v>0</v>
      </c>
      <c r="BL165" s="16" t="s">
        <v>177</v>
      </c>
      <c r="BM165" s="240" t="s">
        <v>233</v>
      </c>
    </row>
    <row r="166" s="2" customFormat="1">
      <c r="A166" s="37"/>
      <c r="B166" s="38"/>
      <c r="C166" s="39"/>
      <c r="D166" s="242" t="s">
        <v>179</v>
      </c>
      <c r="E166" s="39"/>
      <c r="F166" s="243" t="s">
        <v>234</v>
      </c>
      <c r="G166" s="39"/>
      <c r="H166" s="39"/>
      <c r="I166" s="138"/>
      <c r="J166" s="39"/>
      <c r="K166" s="39"/>
      <c r="L166" s="43"/>
      <c r="M166" s="244"/>
      <c r="N166" s="245"/>
      <c r="O166" s="90"/>
      <c r="P166" s="90"/>
      <c r="Q166" s="90"/>
      <c r="R166" s="90"/>
      <c r="S166" s="90"/>
      <c r="T166" s="91"/>
      <c r="U166" s="37"/>
      <c r="V166" s="37"/>
      <c r="W166" s="37"/>
      <c r="X166" s="37"/>
      <c r="Y166" s="37"/>
      <c r="Z166" s="37"/>
      <c r="AA166" s="37"/>
      <c r="AB166" s="37"/>
      <c r="AC166" s="37"/>
      <c r="AD166" s="37"/>
      <c r="AE166" s="37"/>
      <c r="AT166" s="16" t="s">
        <v>179</v>
      </c>
      <c r="AU166" s="16" t="s">
        <v>87</v>
      </c>
    </row>
    <row r="167" s="2" customFormat="1">
      <c r="A167" s="37"/>
      <c r="B167" s="38"/>
      <c r="C167" s="39"/>
      <c r="D167" s="242" t="s">
        <v>181</v>
      </c>
      <c r="E167" s="39"/>
      <c r="F167" s="246" t="s">
        <v>235</v>
      </c>
      <c r="G167" s="39"/>
      <c r="H167" s="39"/>
      <c r="I167" s="138"/>
      <c r="J167" s="39"/>
      <c r="K167" s="39"/>
      <c r="L167" s="43"/>
      <c r="M167" s="244"/>
      <c r="N167" s="245"/>
      <c r="O167" s="90"/>
      <c r="P167" s="90"/>
      <c r="Q167" s="90"/>
      <c r="R167" s="90"/>
      <c r="S167" s="90"/>
      <c r="T167" s="91"/>
      <c r="U167" s="37"/>
      <c r="V167" s="37"/>
      <c r="W167" s="37"/>
      <c r="X167" s="37"/>
      <c r="Y167" s="37"/>
      <c r="Z167" s="37"/>
      <c r="AA167" s="37"/>
      <c r="AB167" s="37"/>
      <c r="AC167" s="37"/>
      <c r="AD167" s="37"/>
      <c r="AE167" s="37"/>
      <c r="AT167" s="16" t="s">
        <v>181</v>
      </c>
      <c r="AU167" s="16" t="s">
        <v>87</v>
      </c>
    </row>
    <row r="168" s="2" customFormat="1" ht="16.5" customHeight="1">
      <c r="A168" s="37"/>
      <c r="B168" s="38"/>
      <c r="C168" s="229" t="s">
        <v>236</v>
      </c>
      <c r="D168" s="229" t="s">
        <v>172</v>
      </c>
      <c r="E168" s="230" t="s">
        <v>237</v>
      </c>
      <c r="F168" s="231" t="s">
        <v>238</v>
      </c>
      <c r="G168" s="232" t="s">
        <v>232</v>
      </c>
      <c r="H168" s="233">
        <v>72.900000000000006</v>
      </c>
      <c r="I168" s="234"/>
      <c r="J168" s="235">
        <f>ROUND(I168*H168,2)</f>
        <v>0</v>
      </c>
      <c r="K168" s="231" t="s">
        <v>176</v>
      </c>
      <c r="L168" s="43"/>
      <c r="M168" s="236" t="s">
        <v>1</v>
      </c>
      <c r="N168" s="237" t="s">
        <v>43</v>
      </c>
      <c r="O168" s="90"/>
      <c r="P168" s="238">
        <f>O168*H168</f>
        <v>0</v>
      </c>
      <c r="Q168" s="238">
        <v>0</v>
      </c>
      <c r="R168" s="238">
        <f>Q168*H168</f>
        <v>0</v>
      </c>
      <c r="S168" s="238">
        <v>0.20499999999999999</v>
      </c>
      <c r="T168" s="239">
        <f>S168*H168</f>
        <v>14.9445</v>
      </c>
      <c r="U168" s="37"/>
      <c r="V168" s="37"/>
      <c r="W168" s="37"/>
      <c r="X168" s="37"/>
      <c r="Y168" s="37"/>
      <c r="Z168" s="37"/>
      <c r="AA168" s="37"/>
      <c r="AB168" s="37"/>
      <c r="AC168" s="37"/>
      <c r="AD168" s="37"/>
      <c r="AE168" s="37"/>
      <c r="AR168" s="240" t="s">
        <v>177</v>
      </c>
      <c r="AT168" s="240" t="s">
        <v>172</v>
      </c>
      <c r="AU168" s="240" t="s">
        <v>87</v>
      </c>
      <c r="AY168" s="16" t="s">
        <v>170</v>
      </c>
      <c r="BE168" s="241">
        <f>IF(N168="základní",J168,0)</f>
        <v>0</v>
      </c>
      <c r="BF168" s="241">
        <f>IF(N168="snížená",J168,0)</f>
        <v>0</v>
      </c>
      <c r="BG168" s="241">
        <f>IF(N168="zákl. přenesená",J168,0)</f>
        <v>0</v>
      </c>
      <c r="BH168" s="241">
        <f>IF(N168="sníž. přenesená",J168,0)</f>
        <v>0</v>
      </c>
      <c r="BI168" s="241">
        <f>IF(N168="nulová",J168,0)</f>
        <v>0</v>
      </c>
      <c r="BJ168" s="16" t="s">
        <v>83</v>
      </c>
      <c r="BK168" s="241">
        <f>ROUND(I168*H168,2)</f>
        <v>0</v>
      </c>
      <c r="BL168" s="16" t="s">
        <v>177</v>
      </c>
      <c r="BM168" s="240" t="s">
        <v>239</v>
      </c>
    </row>
    <row r="169" s="2" customFormat="1">
      <c r="A169" s="37"/>
      <c r="B169" s="38"/>
      <c r="C169" s="39"/>
      <c r="D169" s="242" t="s">
        <v>179</v>
      </c>
      <c r="E169" s="39"/>
      <c r="F169" s="243" t="s">
        <v>240</v>
      </c>
      <c r="G169" s="39"/>
      <c r="H169" s="39"/>
      <c r="I169" s="138"/>
      <c r="J169" s="39"/>
      <c r="K169" s="39"/>
      <c r="L169" s="43"/>
      <c r="M169" s="244"/>
      <c r="N169" s="245"/>
      <c r="O169" s="90"/>
      <c r="P169" s="90"/>
      <c r="Q169" s="90"/>
      <c r="R169" s="90"/>
      <c r="S169" s="90"/>
      <c r="T169" s="91"/>
      <c r="U169" s="37"/>
      <c r="V169" s="37"/>
      <c r="W169" s="37"/>
      <c r="X169" s="37"/>
      <c r="Y169" s="37"/>
      <c r="Z169" s="37"/>
      <c r="AA169" s="37"/>
      <c r="AB169" s="37"/>
      <c r="AC169" s="37"/>
      <c r="AD169" s="37"/>
      <c r="AE169" s="37"/>
      <c r="AT169" s="16" t="s">
        <v>179</v>
      </c>
      <c r="AU169" s="16" t="s">
        <v>87</v>
      </c>
    </row>
    <row r="170" s="2" customFormat="1">
      <c r="A170" s="37"/>
      <c r="B170" s="38"/>
      <c r="C170" s="39"/>
      <c r="D170" s="242" t="s">
        <v>181</v>
      </c>
      <c r="E170" s="39"/>
      <c r="F170" s="246" t="s">
        <v>235</v>
      </c>
      <c r="G170" s="39"/>
      <c r="H170" s="39"/>
      <c r="I170" s="138"/>
      <c r="J170" s="39"/>
      <c r="K170" s="39"/>
      <c r="L170" s="43"/>
      <c r="M170" s="244"/>
      <c r="N170" s="245"/>
      <c r="O170" s="90"/>
      <c r="P170" s="90"/>
      <c r="Q170" s="90"/>
      <c r="R170" s="90"/>
      <c r="S170" s="90"/>
      <c r="T170" s="91"/>
      <c r="U170" s="37"/>
      <c r="V170" s="37"/>
      <c r="W170" s="37"/>
      <c r="X170" s="37"/>
      <c r="Y170" s="37"/>
      <c r="Z170" s="37"/>
      <c r="AA170" s="37"/>
      <c r="AB170" s="37"/>
      <c r="AC170" s="37"/>
      <c r="AD170" s="37"/>
      <c r="AE170" s="37"/>
      <c r="AT170" s="16" t="s">
        <v>181</v>
      </c>
      <c r="AU170" s="16" t="s">
        <v>87</v>
      </c>
    </row>
    <row r="171" s="2" customFormat="1" ht="33" customHeight="1">
      <c r="A171" s="37"/>
      <c r="B171" s="38"/>
      <c r="C171" s="229" t="s">
        <v>241</v>
      </c>
      <c r="D171" s="229" t="s">
        <v>172</v>
      </c>
      <c r="E171" s="230" t="s">
        <v>242</v>
      </c>
      <c r="F171" s="231" t="s">
        <v>243</v>
      </c>
      <c r="G171" s="232" t="s">
        <v>244</v>
      </c>
      <c r="H171" s="233">
        <v>14.629</v>
      </c>
      <c r="I171" s="234"/>
      <c r="J171" s="235">
        <f>ROUND(I171*H171,2)</f>
        <v>0</v>
      </c>
      <c r="K171" s="231" t="s">
        <v>176</v>
      </c>
      <c r="L171" s="43"/>
      <c r="M171" s="236" t="s">
        <v>1</v>
      </c>
      <c r="N171" s="237" t="s">
        <v>43</v>
      </c>
      <c r="O171" s="90"/>
      <c r="P171" s="238">
        <f>O171*H171</f>
        <v>0</v>
      </c>
      <c r="Q171" s="238">
        <v>0</v>
      </c>
      <c r="R171" s="238">
        <f>Q171*H171</f>
        <v>0</v>
      </c>
      <c r="S171" s="238">
        <v>0</v>
      </c>
      <c r="T171" s="239">
        <f>S171*H171</f>
        <v>0</v>
      </c>
      <c r="U171" s="37"/>
      <c r="V171" s="37"/>
      <c r="W171" s="37"/>
      <c r="X171" s="37"/>
      <c r="Y171" s="37"/>
      <c r="Z171" s="37"/>
      <c r="AA171" s="37"/>
      <c r="AB171" s="37"/>
      <c r="AC171" s="37"/>
      <c r="AD171" s="37"/>
      <c r="AE171" s="37"/>
      <c r="AR171" s="240" t="s">
        <v>177</v>
      </c>
      <c r="AT171" s="240" t="s">
        <v>172</v>
      </c>
      <c r="AU171" s="240" t="s">
        <v>87</v>
      </c>
      <c r="AY171" s="16" t="s">
        <v>170</v>
      </c>
      <c r="BE171" s="241">
        <f>IF(N171="základní",J171,0)</f>
        <v>0</v>
      </c>
      <c r="BF171" s="241">
        <f>IF(N171="snížená",J171,0)</f>
        <v>0</v>
      </c>
      <c r="BG171" s="241">
        <f>IF(N171="zákl. přenesená",J171,0)</f>
        <v>0</v>
      </c>
      <c r="BH171" s="241">
        <f>IF(N171="sníž. přenesená",J171,0)</f>
        <v>0</v>
      </c>
      <c r="BI171" s="241">
        <f>IF(N171="nulová",J171,0)</f>
        <v>0</v>
      </c>
      <c r="BJ171" s="16" t="s">
        <v>83</v>
      </c>
      <c r="BK171" s="241">
        <f>ROUND(I171*H171,2)</f>
        <v>0</v>
      </c>
      <c r="BL171" s="16" t="s">
        <v>177</v>
      </c>
      <c r="BM171" s="240" t="s">
        <v>245</v>
      </c>
    </row>
    <row r="172" s="2" customFormat="1">
      <c r="A172" s="37"/>
      <c r="B172" s="38"/>
      <c r="C172" s="39"/>
      <c r="D172" s="242" t="s">
        <v>179</v>
      </c>
      <c r="E172" s="39"/>
      <c r="F172" s="243" t="s">
        <v>246</v>
      </c>
      <c r="G172" s="39"/>
      <c r="H172" s="39"/>
      <c r="I172" s="138"/>
      <c r="J172" s="39"/>
      <c r="K172" s="39"/>
      <c r="L172" s="43"/>
      <c r="M172" s="244"/>
      <c r="N172" s="245"/>
      <c r="O172" s="90"/>
      <c r="P172" s="90"/>
      <c r="Q172" s="90"/>
      <c r="R172" s="90"/>
      <c r="S172" s="90"/>
      <c r="T172" s="91"/>
      <c r="U172" s="37"/>
      <c r="V172" s="37"/>
      <c r="W172" s="37"/>
      <c r="X172" s="37"/>
      <c r="Y172" s="37"/>
      <c r="Z172" s="37"/>
      <c r="AA172" s="37"/>
      <c r="AB172" s="37"/>
      <c r="AC172" s="37"/>
      <c r="AD172" s="37"/>
      <c r="AE172" s="37"/>
      <c r="AT172" s="16" t="s">
        <v>179</v>
      </c>
      <c r="AU172" s="16" t="s">
        <v>87</v>
      </c>
    </row>
    <row r="173" s="2" customFormat="1">
      <c r="A173" s="37"/>
      <c r="B173" s="38"/>
      <c r="C173" s="39"/>
      <c r="D173" s="242" t="s">
        <v>181</v>
      </c>
      <c r="E173" s="39"/>
      <c r="F173" s="246" t="s">
        <v>247</v>
      </c>
      <c r="G173" s="39"/>
      <c r="H173" s="39"/>
      <c r="I173" s="138"/>
      <c r="J173" s="39"/>
      <c r="K173" s="39"/>
      <c r="L173" s="43"/>
      <c r="M173" s="244"/>
      <c r="N173" s="245"/>
      <c r="O173" s="90"/>
      <c r="P173" s="90"/>
      <c r="Q173" s="90"/>
      <c r="R173" s="90"/>
      <c r="S173" s="90"/>
      <c r="T173" s="91"/>
      <c r="U173" s="37"/>
      <c r="V173" s="37"/>
      <c r="W173" s="37"/>
      <c r="X173" s="37"/>
      <c r="Y173" s="37"/>
      <c r="Z173" s="37"/>
      <c r="AA173" s="37"/>
      <c r="AB173" s="37"/>
      <c r="AC173" s="37"/>
      <c r="AD173" s="37"/>
      <c r="AE173" s="37"/>
      <c r="AT173" s="16" t="s">
        <v>181</v>
      </c>
      <c r="AU173" s="16" t="s">
        <v>87</v>
      </c>
    </row>
    <row r="174" s="13" customFormat="1">
      <c r="A174" s="13"/>
      <c r="B174" s="247"/>
      <c r="C174" s="248"/>
      <c r="D174" s="242" t="s">
        <v>183</v>
      </c>
      <c r="E174" s="249" t="s">
        <v>1</v>
      </c>
      <c r="F174" s="250" t="s">
        <v>248</v>
      </c>
      <c r="G174" s="248"/>
      <c r="H174" s="251">
        <v>8.1940000000000008</v>
      </c>
      <c r="I174" s="252"/>
      <c r="J174" s="248"/>
      <c r="K174" s="248"/>
      <c r="L174" s="253"/>
      <c r="M174" s="254"/>
      <c r="N174" s="255"/>
      <c r="O174" s="255"/>
      <c r="P174" s="255"/>
      <c r="Q174" s="255"/>
      <c r="R174" s="255"/>
      <c r="S174" s="255"/>
      <c r="T174" s="256"/>
      <c r="U174" s="13"/>
      <c r="V174" s="13"/>
      <c r="W174" s="13"/>
      <c r="X174" s="13"/>
      <c r="Y174" s="13"/>
      <c r="Z174" s="13"/>
      <c r="AA174" s="13"/>
      <c r="AB174" s="13"/>
      <c r="AC174" s="13"/>
      <c r="AD174" s="13"/>
      <c r="AE174" s="13"/>
      <c r="AT174" s="257" t="s">
        <v>183</v>
      </c>
      <c r="AU174" s="257" t="s">
        <v>87</v>
      </c>
      <c r="AV174" s="13" t="s">
        <v>87</v>
      </c>
      <c r="AW174" s="13" t="s">
        <v>33</v>
      </c>
      <c r="AX174" s="13" t="s">
        <v>78</v>
      </c>
      <c r="AY174" s="257" t="s">
        <v>170</v>
      </c>
    </row>
    <row r="175" s="13" customFormat="1">
      <c r="A175" s="13"/>
      <c r="B175" s="247"/>
      <c r="C175" s="248"/>
      <c r="D175" s="242" t="s">
        <v>183</v>
      </c>
      <c r="E175" s="249" t="s">
        <v>1</v>
      </c>
      <c r="F175" s="250" t="s">
        <v>249</v>
      </c>
      <c r="G175" s="248"/>
      <c r="H175" s="251">
        <v>6.2400000000000002</v>
      </c>
      <c r="I175" s="252"/>
      <c r="J175" s="248"/>
      <c r="K175" s="248"/>
      <c r="L175" s="253"/>
      <c r="M175" s="254"/>
      <c r="N175" s="255"/>
      <c r="O175" s="255"/>
      <c r="P175" s="255"/>
      <c r="Q175" s="255"/>
      <c r="R175" s="255"/>
      <c r="S175" s="255"/>
      <c r="T175" s="256"/>
      <c r="U175" s="13"/>
      <c r="V175" s="13"/>
      <c r="W175" s="13"/>
      <c r="X175" s="13"/>
      <c r="Y175" s="13"/>
      <c r="Z175" s="13"/>
      <c r="AA175" s="13"/>
      <c r="AB175" s="13"/>
      <c r="AC175" s="13"/>
      <c r="AD175" s="13"/>
      <c r="AE175" s="13"/>
      <c r="AT175" s="257" t="s">
        <v>183</v>
      </c>
      <c r="AU175" s="257" t="s">
        <v>87</v>
      </c>
      <c r="AV175" s="13" t="s">
        <v>87</v>
      </c>
      <c r="AW175" s="13" t="s">
        <v>33</v>
      </c>
      <c r="AX175" s="13" t="s">
        <v>78</v>
      </c>
      <c r="AY175" s="257" t="s">
        <v>170</v>
      </c>
    </row>
    <row r="176" s="13" customFormat="1">
      <c r="A176" s="13"/>
      <c r="B176" s="247"/>
      <c r="C176" s="248"/>
      <c r="D176" s="242" t="s">
        <v>183</v>
      </c>
      <c r="E176" s="249" t="s">
        <v>1</v>
      </c>
      <c r="F176" s="250" t="s">
        <v>250</v>
      </c>
      <c r="G176" s="248"/>
      <c r="H176" s="251">
        <v>0.19500000000000001</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183</v>
      </c>
      <c r="AU176" s="257" t="s">
        <v>87</v>
      </c>
      <c r="AV176" s="13" t="s">
        <v>87</v>
      </c>
      <c r="AW176" s="13" t="s">
        <v>33</v>
      </c>
      <c r="AX176" s="13" t="s">
        <v>78</v>
      </c>
      <c r="AY176" s="257" t="s">
        <v>170</v>
      </c>
    </row>
    <row r="177" s="14" customFormat="1">
      <c r="A177" s="14"/>
      <c r="B177" s="258"/>
      <c r="C177" s="259"/>
      <c r="D177" s="242" t="s">
        <v>183</v>
      </c>
      <c r="E177" s="260" t="s">
        <v>111</v>
      </c>
      <c r="F177" s="261" t="s">
        <v>251</v>
      </c>
      <c r="G177" s="259"/>
      <c r="H177" s="262">
        <v>14.629</v>
      </c>
      <c r="I177" s="263"/>
      <c r="J177" s="259"/>
      <c r="K177" s="259"/>
      <c r="L177" s="264"/>
      <c r="M177" s="265"/>
      <c r="N177" s="266"/>
      <c r="O177" s="266"/>
      <c r="P177" s="266"/>
      <c r="Q177" s="266"/>
      <c r="R177" s="266"/>
      <c r="S177" s="266"/>
      <c r="T177" s="267"/>
      <c r="U177" s="14"/>
      <c r="V177" s="14"/>
      <c r="W177" s="14"/>
      <c r="X177" s="14"/>
      <c r="Y177" s="14"/>
      <c r="Z177" s="14"/>
      <c r="AA177" s="14"/>
      <c r="AB177" s="14"/>
      <c r="AC177" s="14"/>
      <c r="AD177" s="14"/>
      <c r="AE177" s="14"/>
      <c r="AT177" s="268" t="s">
        <v>183</v>
      </c>
      <c r="AU177" s="268" t="s">
        <v>87</v>
      </c>
      <c r="AV177" s="14" t="s">
        <v>177</v>
      </c>
      <c r="AW177" s="14" t="s">
        <v>33</v>
      </c>
      <c r="AX177" s="14" t="s">
        <v>83</v>
      </c>
      <c r="AY177" s="268" t="s">
        <v>170</v>
      </c>
    </row>
    <row r="178" s="2" customFormat="1" ht="21.75" customHeight="1">
      <c r="A178" s="37"/>
      <c r="B178" s="38"/>
      <c r="C178" s="229" t="s">
        <v>252</v>
      </c>
      <c r="D178" s="229" t="s">
        <v>172</v>
      </c>
      <c r="E178" s="230" t="s">
        <v>253</v>
      </c>
      <c r="F178" s="231" t="s">
        <v>254</v>
      </c>
      <c r="G178" s="232" t="s">
        <v>244</v>
      </c>
      <c r="H178" s="233">
        <v>20.925000000000001</v>
      </c>
      <c r="I178" s="234"/>
      <c r="J178" s="235">
        <f>ROUND(I178*H178,2)</f>
        <v>0</v>
      </c>
      <c r="K178" s="231" t="s">
        <v>176</v>
      </c>
      <c r="L178" s="43"/>
      <c r="M178" s="236" t="s">
        <v>1</v>
      </c>
      <c r="N178" s="237" t="s">
        <v>43</v>
      </c>
      <c r="O178" s="90"/>
      <c r="P178" s="238">
        <f>O178*H178</f>
        <v>0</v>
      </c>
      <c r="Q178" s="238">
        <v>0</v>
      </c>
      <c r="R178" s="238">
        <f>Q178*H178</f>
        <v>0</v>
      </c>
      <c r="S178" s="238">
        <v>0</v>
      </c>
      <c r="T178" s="239">
        <f>S178*H178</f>
        <v>0</v>
      </c>
      <c r="U178" s="37"/>
      <c r="V178" s="37"/>
      <c r="W178" s="37"/>
      <c r="X178" s="37"/>
      <c r="Y178" s="37"/>
      <c r="Z178" s="37"/>
      <c r="AA178" s="37"/>
      <c r="AB178" s="37"/>
      <c r="AC178" s="37"/>
      <c r="AD178" s="37"/>
      <c r="AE178" s="37"/>
      <c r="AR178" s="240" t="s">
        <v>177</v>
      </c>
      <c r="AT178" s="240" t="s">
        <v>172</v>
      </c>
      <c r="AU178" s="240" t="s">
        <v>87</v>
      </c>
      <c r="AY178" s="16" t="s">
        <v>170</v>
      </c>
      <c r="BE178" s="241">
        <f>IF(N178="základní",J178,0)</f>
        <v>0</v>
      </c>
      <c r="BF178" s="241">
        <f>IF(N178="snížená",J178,0)</f>
        <v>0</v>
      </c>
      <c r="BG178" s="241">
        <f>IF(N178="zákl. přenesená",J178,0)</f>
        <v>0</v>
      </c>
      <c r="BH178" s="241">
        <f>IF(N178="sníž. přenesená",J178,0)</f>
        <v>0</v>
      </c>
      <c r="BI178" s="241">
        <f>IF(N178="nulová",J178,0)</f>
        <v>0</v>
      </c>
      <c r="BJ178" s="16" t="s">
        <v>83</v>
      </c>
      <c r="BK178" s="241">
        <f>ROUND(I178*H178,2)</f>
        <v>0</v>
      </c>
      <c r="BL178" s="16" t="s">
        <v>177</v>
      </c>
      <c r="BM178" s="240" t="s">
        <v>255</v>
      </c>
    </row>
    <row r="179" s="2" customFormat="1">
      <c r="A179" s="37"/>
      <c r="B179" s="38"/>
      <c r="C179" s="39"/>
      <c r="D179" s="242" t="s">
        <v>179</v>
      </c>
      <c r="E179" s="39"/>
      <c r="F179" s="243" t="s">
        <v>256</v>
      </c>
      <c r="G179" s="39"/>
      <c r="H179" s="39"/>
      <c r="I179" s="138"/>
      <c r="J179" s="39"/>
      <c r="K179" s="39"/>
      <c r="L179" s="43"/>
      <c r="M179" s="244"/>
      <c r="N179" s="245"/>
      <c r="O179" s="90"/>
      <c r="P179" s="90"/>
      <c r="Q179" s="90"/>
      <c r="R179" s="90"/>
      <c r="S179" s="90"/>
      <c r="T179" s="91"/>
      <c r="U179" s="37"/>
      <c r="V179" s="37"/>
      <c r="W179" s="37"/>
      <c r="X179" s="37"/>
      <c r="Y179" s="37"/>
      <c r="Z179" s="37"/>
      <c r="AA179" s="37"/>
      <c r="AB179" s="37"/>
      <c r="AC179" s="37"/>
      <c r="AD179" s="37"/>
      <c r="AE179" s="37"/>
      <c r="AT179" s="16" t="s">
        <v>179</v>
      </c>
      <c r="AU179" s="16" t="s">
        <v>87</v>
      </c>
    </row>
    <row r="180" s="2" customFormat="1">
      <c r="A180" s="37"/>
      <c r="B180" s="38"/>
      <c r="C180" s="39"/>
      <c r="D180" s="242" t="s">
        <v>181</v>
      </c>
      <c r="E180" s="39"/>
      <c r="F180" s="246" t="s">
        <v>257</v>
      </c>
      <c r="G180" s="39"/>
      <c r="H180" s="39"/>
      <c r="I180" s="138"/>
      <c r="J180" s="39"/>
      <c r="K180" s="39"/>
      <c r="L180" s="43"/>
      <c r="M180" s="244"/>
      <c r="N180" s="245"/>
      <c r="O180" s="90"/>
      <c r="P180" s="90"/>
      <c r="Q180" s="90"/>
      <c r="R180" s="90"/>
      <c r="S180" s="90"/>
      <c r="T180" s="91"/>
      <c r="U180" s="37"/>
      <c r="V180" s="37"/>
      <c r="W180" s="37"/>
      <c r="X180" s="37"/>
      <c r="Y180" s="37"/>
      <c r="Z180" s="37"/>
      <c r="AA180" s="37"/>
      <c r="AB180" s="37"/>
      <c r="AC180" s="37"/>
      <c r="AD180" s="37"/>
      <c r="AE180" s="37"/>
      <c r="AT180" s="16" t="s">
        <v>181</v>
      </c>
      <c r="AU180" s="16" t="s">
        <v>87</v>
      </c>
    </row>
    <row r="181" s="13" customFormat="1">
      <c r="A181" s="13"/>
      <c r="B181" s="247"/>
      <c r="C181" s="248"/>
      <c r="D181" s="242" t="s">
        <v>183</v>
      </c>
      <c r="E181" s="249" t="s">
        <v>113</v>
      </c>
      <c r="F181" s="250" t="s">
        <v>258</v>
      </c>
      <c r="G181" s="248"/>
      <c r="H181" s="251">
        <v>20.925000000000001</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183</v>
      </c>
      <c r="AU181" s="257" t="s">
        <v>87</v>
      </c>
      <c r="AV181" s="13" t="s">
        <v>87</v>
      </c>
      <c r="AW181" s="13" t="s">
        <v>33</v>
      </c>
      <c r="AX181" s="13" t="s">
        <v>83</v>
      </c>
      <c r="AY181" s="257" t="s">
        <v>170</v>
      </c>
    </row>
    <row r="182" s="2" customFormat="1" ht="21.75" customHeight="1">
      <c r="A182" s="37"/>
      <c r="B182" s="38"/>
      <c r="C182" s="229" t="s">
        <v>259</v>
      </c>
      <c r="D182" s="229" t="s">
        <v>172</v>
      </c>
      <c r="E182" s="230" t="s">
        <v>260</v>
      </c>
      <c r="F182" s="231" t="s">
        <v>261</v>
      </c>
      <c r="G182" s="232" t="s">
        <v>244</v>
      </c>
      <c r="H182" s="233">
        <v>35.554000000000002</v>
      </c>
      <c r="I182" s="234"/>
      <c r="J182" s="235">
        <f>ROUND(I182*H182,2)</f>
        <v>0</v>
      </c>
      <c r="K182" s="231" t="s">
        <v>176</v>
      </c>
      <c r="L182" s="43"/>
      <c r="M182" s="236" t="s">
        <v>1</v>
      </c>
      <c r="N182" s="237" t="s">
        <v>43</v>
      </c>
      <c r="O182" s="90"/>
      <c r="P182" s="238">
        <f>O182*H182</f>
        <v>0</v>
      </c>
      <c r="Q182" s="238">
        <v>0</v>
      </c>
      <c r="R182" s="238">
        <f>Q182*H182</f>
        <v>0</v>
      </c>
      <c r="S182" s="238">
        <v>0</v>
      </c>
      <c r="T182" s="239">
        <f>S182*H182</f>
        <v>0</v>
      </c>
      <c r="U182" s="37"/>
      <c r="V182" s="37"/>
      <c r="W182" s="37"/>
      <c r="X182" s="37"/>
      <c r="Y182" s="37"/>
      <c r="Z182" s="37"/>
      <c r="AA182" s="37"/>
      <c r="AB182" s="37"/>
      <c r="AC182" s="37"/>
      <c r="AD182" s="37"/>
      <c r="AE182" s="37"/>
      <c r="AR182" s="240" t="s">
        <v>177</v>
      </c>
      <c r="AT182" s="240" t="s">
        <v>172</v>
      </c>
      <c r="AU182" s="240" t="s">
        <v>87</v>
      </c>
      <c r="AY182" s="16" t="s">
        <v>170</v>
      </c>
      <c r="BE182" s="241">
        <f>IF(N182="základní",J182,0)</f>
        <v>0</v>
      </c>
      <c r="BF182" s="241">
        <f>IF(N182="snížená",J182,0)</f>
        <v>0</v>
      </c>
      <c r="BG182" s="241">
        <f>IF(N182="zákl. přenesená",J182,0)</f>
        <v>0</v>
      </c>
      <c r="BH182" s="241">
        <f>IF(N182="sníž. přenesená",J182,0)</f>
        <v>0</v>
      </c>
      <c r="BI182" s="241">
        <f>IF(N182="nulová",J182,0)</f>
        <v>0</v>
      </c>
      <c r="BJ182" s="16" t="s">
        <v>83</v>
      </c>
      <c r="BK182" s="241">
        <f>ROUND(I182*H182,2)</f>
        <v>0</v>
      </c>
      <c r="BL182" s="16" t="s">
        <v>177</v>
      </c>
      <c r="BM182" s="240" t="s">
        <v>262</v>
      </c>
    </row>
    <row r="183" s="2" customFormat="1">
      <c r="A183" s="37"/>
      <c r="B183" s="38"/>
      <c r="C183" s="39"/>
      <c r="D183" s="242" t="s">
        <v>179</v>
      </c>
      <c r="E183" s="39"/>
      <c r="F183" s="243" t="s">
        <v>263</v>
      </c>
      <c r="G183" s="39"/>
      <c r="H183" s="39"/>
      <c r="I183" s="138"/>
      <c r="J183" s="39"/>
      <c r="K183" s="39"/>
      <c r="L183" s="43"/>
      <c r="M183" s="244"/>
      <c r="N183" s="245"/>
      <c r="O183" s="90"/>
      <c r="P183" s="90"/>
      <c r="Q183" s="90"/>
      <c r="R183" s="90"/>
      <c r="S183" s="90"/>
      <c r="T183" s="91"/>
      <c r="U183" s="37"/>
      <c r="V183" s="37"/>
      <c r="W183" s="37"/>
      <c r="X183" s="37"/>
      <c r="Y183" s="37"/>
      <c r="Z183" s="37"/>
      <c r="AA183" s="37"/>
      <c r="AB183" s="37"/>
      <c r="AC183" s="37"/>
      <c r="AD183" s="37"/>
      <c r="AE183" s="37"/>
      <c r="AT183" s="16" t="s">
        <v>179</v>
      </c>
      <c r="AU183" s="16" t="s">
        <v>87</v>
      </c>
    </row>
    <row r="184" s="2" customFormat="1">
      <c r="A184" s="37"/>
      <c r="B184" s="38"/>
      <c r="C184" s="39"/>
      <c r="D184" s="242" t="s">
        <v>181</v>
      </c>
      <c r="E184" s="39"/>
      <c r="F184" s="246" t="s">
        <v>264</v>
      </c>
      <c r="G184" s="39"/>
      <c r="H184" s="39"/>
      <c r="I184" s="138"/>
      <c r="J184" s="39"/>
      <c r="K184" s="39"/>
      <c r="L184" s="43"/>
      <c r="M184" s="244"/>
      <c r="N184" s="245"/>
      <c r="O184" s="90"/>
      <c r="P184" s="90"/>
      <c r="Q184" s="90"/>
      <c r="R184" s="90"/>
      <c r="S184" s="90"/>
      <c r="T184" s="91"/>
      <c r="U184" s="37"/>
      <c r="V184" s="37"/>
      <c r="W184" s="37"/>
      <c r="X184" s="37"/>
      <c r="Y184" s="37"/>
      <c r="Z184" s="37"/>
      <c r="AA184" s="37"/>
      <c r="AB184" s="37"/>
      <c r="AC184" s="37"/>
      <c r="AD184" s="37"/>
      <c r="AE184" s="37"/>
      <c r="AT184" s="16" t="s">
        <v>181</v>
      </c>
      <c r="AU184" s="16" t="s">
        <v>87</v>
      </c>
    </row>
    <row r="185" s="13" customFormat="1">
      <c r="A185" s="13"/>
      <c r="B185" s="247"/>
      <c r="C185" s="248"/>
      <c r="D185" s="242" t="s">
        <v>183</v>
      </c>
      <c r="E185" s="249" t="s">
        <v>1</v>
      </c>
      <c r="F185" s="250" t="s">
        <v>115</v>
      </c>
      <c r="G185" s="248"/>
      <c r="H185" s="251">
        <v>35.554000000000002</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183</v>
      </c>
      <c r="AU185" s="257" t="s">
        <v>87</v>
      </c>
      <c r="AV185" s="13" t="s">
        <v>87</v>
      </c>
      <c r="AW185" s="13" t="s">
        <v>33</v>
      </c>
      <c r="AX185" s="13" t="s">
        <v>83</v>
      </c>
      <c r="AY185" s="257" t="s">
        <v>170</v>
      </c>
    </row>
    <row r="186" s="2" customFormat="1" ht="33" customHeight="1">
      <c r="A186" s="37"/>
      <c r="B186" s="38"/>
      <c r="C186" s="229" t="s">
        <v>8</v>
      </c>
      <c r="D186" s="229" t="s">
        <v>172</v>
      </c>
      <c r="E186" s="230" t="s">
        <v>265</v>
      </c>
      <c r="F186" s="231" t="s">
        <v>266</v>
      </c>
      <c r="G186" s="232" t="s">
        <v>244</v>
      </c>
      <c r="H186" s="233">
        <v>355.54000000000002</v>
      </c>
      <c r="I186" s="234"/>
      <c r="J186" s="235">
        <f>ROUND(I186*H186,2)</f>
        <v>0</v>
      </c>
      <c r="K186" s="231" t="s">
        <v>176</v>
      </c>
      <c r="L186" s="43"/>
      <c r="M186" s="236" t="s">
        <v>1</v>
      </c>
      <c r="N186" s="237" t="s">
        <v>43</v>
      </c>
      <c r="O186" s="90"/>
      <c r="P186" s="238">
        <f>O186*H186</f>
        <v>0</v>
      </c>
      <c r="Q186" s="238">
        <v>0</v>
      </c>
      <c r="R186" s="238">
        <f>Q186*H186</f>
        <v>0</v>
      </c>
      <c r="S186" s="238">
        <v>0</v>
      </c>
      <c r="T186" s="239">
        <f>S186*H186</f>
        <v>0</v>
      </c>
      <c r="U186" s="37"/>
      <c r="V186" s="37"/>
      <c r="W186" s="37"/>
      <c r="X186" s="37"/>
      <c r="Y186" s="37"/>
      <c r="Z186" s="37"/>
      <c r="AA186" s="37"/>
      <c r="AB186" s="37"/>
      <c r="AC186" s="37"/>
      <c r="AD186" s="37"/>
      <c r="AE186" s="37"/>
      <c r="AR186" s="240" t="s">
        <v>177</v>
      </c>
      <c r="AT186" s="240" t="s">
        <v>172</v>
      </c>
      <c r="AU186" s="240" t="s">
        <v>87</v>
      </c>
      <c r="AY186" s="16" t="s">
        <v>170</v>
      </c>
      <c r="BE186" s="241">
        <f>IF(N186="základní",J186,0)</f>
        <v>0</v>
      </c>
      <c r="BF186" s="241">
        <f>IF(N186="snížená",J186,0)</f>
        <v>0</v>
      </c>
      <c r="BG186" s="241">
        <f>IF(N186="zákl. přenesená",J186,0)</f>
        <v>0</v>
      </c>
      <c r="BH186" s="241">
        <f>IF(N186="sníž. přenesená",J186,0)</f>
        <v>0</v>
      </c>
      <c r="BI186" s="241">
        <f>IF(N186="nulová",J186,0)</f>
        <v>0</v>
      </c>
      <c r="BJ186" s="16" t="s">
        <v>83</v>
      </c>
      <c r="BK186" s="241">
        <f>ROUND(I186*H186,2)</f>
        <v>0</v>
      </c>
      <c r="BL186" s="16" t="s">
        <v>177</v>
      </c>
      <c r="BM186" s="240" t="s">
        <v>267</v>
      </c>
    </row>
    <row r="187" s="2" customFormat="1">
      <c r="A187" s="37"/>
      <c r="B187" s="38"/>
      <c r="C187" s="39"/>
      <c r="D187" s="242" t="s">
        <v>179</v>
      </c>
      <c r="E187" s="39"/>
      <c r="F187" s="243" t="s">
        <v>268</v>
      </c>
      <c r="G187" s="39"/>
      <c r="H187" s="39"/>
      <c r="I187" s="138"/>
      <c r="J187" s="39"/>
      <c r="K187" s="39"/>
      <c r="L187" s="43"/>
      <c r="M187" s="244"/>
      <c r="N187" s="245"/>
      <c r="O187" s="90"/>
      <c r="P187" s="90"/>
      <c r="Q187" s="90"/>
      <c r="R187" s="90"/>
      <c r="S187" s="90"/>
      <c r="T187" s="91"/>
      <c r="U187" s="37"/>
      <c r="V187" s="37"/>
      <c r="W187" s="37"/>
      <c r="X187" s="37"/>
      <c r="Y187" s="37"/>
      <c r="Z187" s="37"/>
      <c r="AA187" s="37"/>
      <c r="AB187" s="37"/>
      <c r="AC187" s="37"/>
      <c r="AD187" s="37"/>
      <c r="AE187" s="37"/>
      <c r="AT187" s="16" t="s">
        <v>179</v>
      </c>
      <c r="AU187" s="16" t="s">
        <v>87</v>
      </c>
    </row>
    <row r="188" s="2" customFormat="1">
      <c r="A188" s="37"/>
      <c r="B188" s="38"/>
      <c r="C188" s="39"/>
      <c r="D188" s="242" t="s">
        <v>181</v>
      </c>
      <c r="E188" s="39"/>
      <c r="F188" s="246" t="s">
        <v>264</v>
      </c>
      <c r="G188" s="39"/>
      <c r="H188" s="39"/>
      <c r="I188" s="138"/>
      <c r="J188" s="39"/>
      <c r="K188" s="39"/>
      <c r="L188" s="43"/>
      <c r="M188" s="244"/>
      <c r="N188" s="245"/>
      <c r="O188" s="90"/>
      <c r="P188" s="90"/>
      <c r="Q188" s="90"/>
      <c r="R188" s="90"/>
      <c r="S188" s="90"/>
      <c r="T188" s="91"/>
      <c r="U188" s="37"/>
      <c r="V188" s="37"/>
      <c r="W188" s="37"/>
      <c r="X188" s="37"/>
      <c r="Y188" s="37"/>
      <c r="Z188" s="37"/>
      <c r="AA188" s="37"/>
      <c r="AB188" s="37"/>
      <c r="AC188" s="37"/>
      <c r="AD188" s="37"/>
      <c r="AE188" s="37"/>
      <c r="AT188" s="16" t="s">
        <v>181</v>
      </c>
      <c r="AU188" s="16" t="s">
        <v>87</v>
      </c>
    </row>
    <row r="189" s="13" customFormat="1">
      <c r="A189" s="13"/>
      <c r="B189" s="247"/>
      <c r="C189" s="248"/>
      <c r="D189" s="242" t="s">
        <v>183</v>
      </c>
      <c r="E189" s="249" t="s">
        <v>1</v>
      </c>
      <c r="F189" s="250" t="s">
        <v>269</v>
      </c>
      <c r="G189" s="248"/>
      <c r="H189" s="251">
        <v>355.54000000000002</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183</v>
      </c>
      <c r="AU189" s="257" t="s">
        <v>87</v>
      </c>
      <c r="AV189" s="13" t="s">
        <v>87</v>
      </c>
      <c r="AW189" s="13" t="s">
        <v>33</v>
      </c>
      <c r="AX189" s="13" t="s">
        <v>83</v>
      </c>
      <c r="AY189" s="257" t="s">
        <v>170</v>
      </c>
    </row>
    <row r="190" s="2" customFormat="1" ht="21.75" customHeight="1">
      <c r="A190" s="37"/>
      <c r="B190" s="38"/>
      <c r="C190" s="229" t="s">
        <v>270</v>
      </c>
      <c r="D190" s="229" t="s">
        <v>172</v>
      </c>
      <c r="E190" s="230" t="s">
        <v>271</v>
      </c>
      <c r="F190" s="231" t="s">
        <v>272</v>
      </c>
      <c r="G190" s="232" t="s">
        <v>273</v>
      </c>
      <c r="H190" s="233">
        <v>60.442</v>
      </c>
      <c r="I190" s="234"/>
      <c r="J190" s="235">
        <f>ROUND(I190*H190,2)</f>
        <v>0</v>
      </c>
      <c r="K190" s="231" t="s">
        <v>1</v>
      </c>
      <c r="L190" s="43"/>
      <c r="M190" s="236" t="s">
        <v>1</v>
      </c>
      <c r="N190" s="237" t="s">
        <v>43</v>
      </c>
      <c r="O190" s="90"/>
      <c r="P190" s="238">
        <f>O190*H190</f>
        <v>0</v>
      </c>
      <c r="Q190" s="238">
        <v>0</v>
      </c>
      <c r="R190" s="238">
        <f>Q190*H190</f>
        <v>0</v>
      </c>
      <c r="S190" s="238">
        <v>0</v>
      </c>
      <c r="T190" s="239">
        <f>S190*H190</f>
        <v>0</v>
      </c>
      <c r="U190" s="37"/>
      <c r="V190" s="37"/>
      <c r="W190" s="37"/>
      <c r="X190" s="37"/>
      <c r="Y190" s="37"/>
      <c r="Z190" s="37"/>
      <c r="AA190" s="37"/>
      <c r="AB190" s="37"/>
      <c r="AC190" s="37"/>
      <c r="AD190" s="37"/>
      <c r="AE190" s="37"/>
      <c r="AR190" s="240" t="s">
        <v>177</v>
      </c>
      <c r="AT190" s="240" t="s">
        <v>172</v>
      </c>
      <c r="AU190" s="240" t="s">
        <v>87</v>
      </c>
      <c r="AY190" s="16" t="s">
        <v>170</v>
      </c>
      <c r="BE190" s="241">
        <f>IF(N190="základní",J190,0)</f>
        <v>0</v>
      </c>
      <c r="BF190" s="241">
        <f>IF(N190="snížená",J190,0)</f>
        <v>0</v>
      </c>
      <c r="BG190" s="241">
        <f>IF(N190="zákl. přenesená",J190,0)</f>
        <v>0</v>
      </c>
      <c r="BH190" s="241">
        <f>IF(N190="sníž. přenesená",J190,0)</f>
        <v>0</v>
      </c>
      <c r="BI190" s="241">
        <f>IF(N190="nulová",J190,0)</f>
        <v>0</v>
      </c>
      <c r="BJ190" s="16" t="s">
        <v>83</v>
      </c>
      <c r="BK190" s="241">
        <f>ROUND(I190*H190,2)</f>
        <v>0</v>
      </c>
      <c r="BL190" s="16" t="s">
        <v>177</v>
      </c>
      <c r="BM190" s="240" t="s">
        <v>274</v>
      </c>
    </row>
    <row r="191" s="2" customFormat="1">
      <c r="A191" s="37"/>
      <c r="B191" s="38"/>
      <c r="C191" s="39"/>
      <c r="D191" s="242" t="s">
        <v>179</v>
      </c>
      <c r="E191" s="39"/>
      <c r="F191" s="243" t="s">
        <v>275</v>
      </c>
      <c r="G191" s="39"/>
      <c r="H191" s="39"/>
      <c r="I191" s="138"/>
      <c r="J191" s="39"/>
      <c r="K191" s="39"/>
      <c r="L191" s="43"/>
      <c r="M191" s="244"/>
      <c r="N191" s="245"/>
      <c r="O191" s="90"/>
      <c r="P191" s="90"/>
      <c r="Q191" s="90"/>
      <c r="R191" s="90"/>
      <c r="S191" s="90"/>
      <c r="T191" s="91"/>
      <c r="U191" s="37"/>
      <c r="V191" s="37"/>
      <c r="W191" s="37"/>
      <c r="X191" s="37"/>
      <c r="Y191" s="37"/>
      <c r="Z191" s="37"/>
      <c r="AA191" s="37"/>
      <c r="AB191" s="37"/>
      <c r="AC191" s="37"/>
      <c r="AD191" s="37"/>
      <c r="AE191" s="37"/>
      <c r="AT191" s="16" t="s">
        <v>179</v>
      </c>
      <c r="AU191" s="16" t="s">
        <v>87</v>
      </c>
    </row>
    <row r="192" s="2" customFormat="1">
      <c r="A192" s="37"/>
      <c r="B192" s="38"/>
      <c r="C192" s="39"/>
      <c r="D192" s="242" t="s">
        <v>181</v>
      </c>
      <c r="E192" s="39"/>
      <c r="F192" s="246" t="s">
        <v>276</v>
      </c>
      <c r="G192" s="39"/>
      <c r="H192" s="39"/>
      <c r="I192" s="138"/>
      <c r="J192" s="39"/>
      <c r="K192" s="39"/>
      <c r="L192" s="43"/>
      <c r="M192" s="244"/>
      <c r="N192" s="245"/>
      <c r="O192" s="90"/>
      <c r="P192" s="90"/>
      <c r="Q192" s="90"/>
      <c r="R192" s="90"/>
      <c r="S192" s="90"/>
      <c r="T192" s="91"/>
      <c r="U192" s="37"/>
      <c r="V192" s="37"/>
      <c r="W192" s="37"/>
      <c r="X192" s="37"/>
      <c r="Y192" s="37"/>
      <c r="Z192" s="37"/>
      <c r="AA192" s="37"/>
      <c r="AB192" s="37"/>
      <c r="AC192" s="37"/>
      <c r="AD192" s="37"/>
      <c r="AE192" s="37"/>
      <c r="AT192" s="16" t="s">
        <v>181</v>
      </c>
      <c r="AU192" s="16" t="s">
        <v>87</v>
      </c>
    </row>
    <row r="193" s="13" customFormat="1">
      <c r="A193" s="13"/>
      <c r="B193" s="247"/>
      <c r="C193" s="248"/>
      <c r="D193" s="242" t="s">
        <v>183</v>
      </c>
      <c r="E193" s="249" t="s">
        <v>1</v>
      </c>
      <c r="F193" s="250" t="s">
        <v>277</v>
      </c>
      <c r="G193" s="248"/>
      <c r="H193" s="251">
        <v>60.442</v>
      </c>
      <c r="I193" s="252"/>
      <c r="J193" s="248"/>
      <c r="K193" s="248"/>
      <c r="L193" s="253"/>
      <c r="M193" s="254"/>
      <c r="N193" s="255"/>
      <c r="O193" s="255"/>
      <c r="P193" s="255"/>
      <c r="Q193" s="255"/>
      <c r="R193" s="255"/>
      <c r="S193" s="255"/>
      <c r="T193" s="256"/>
      <c r="U193" s="13"/>
      <c r="V193" s="13"/>
      <c r="W193" s="13"/>
      <c r="X193" s="13"/>
      <c r="Y193" s="13"/>
      <c r="Z193" s="13"/>
      <c r="AA193" s="13"/>
      <c r="AB193" s="13"/>
      <c r="AC193" s="13"/>
      <c r="AD193" s="13"/>
      <c r="AE193" s="13"/>
      <c r="AT193" s="257" t="s">
        <v>183</v>
      </c>
      <c r="AU193" s="257" t="s">
        <v>87</v>
      </c>
      <c r="AV193" s="13" t="s">
        <v>87</v>
      </c>
      <c r="AW193" s="13" t="s">
        <v>33</v>
      </c>
      <c r="AX193" s="13" t="s">
        <v>83</v>
      </c>
      <c r="AY193" s="257" t="s">
        <v>170</v>
      </c>
    </row>
    <row r="194" s="2" customFormat="1" ht="16.5" customHeight="1">
      <c r="A194" s="37"/>
      <c r="B194" s="38"/>
      <c r="C194" s="229" t="s">
        <v>278</v>
      </c>
      <c r="D194" s="229" t="s">
        <v>172</v>
      </c>
      <c r="E194" s="230" t="s">
        <v>279</v>
      </c>
      <c r="F194" s="231" t="s">
        <v>280</v>
      </c>
      <c r="G194" s="232" t="s">
        <v>244</v>
      </c>
      <c r="H194" s="233">
        <v>35.554000000000002</v>
      </c>
      <c r="I194" s="234"/>
      <c r="J194" s="235">
        <f>ROUND(I194*H194,2)</f>
        <v>0</v>
      </c>
      <c r="K194" s="231" t="s">
        <v>176</v>
      </c>
      <c r="L194" s="43"/>
      <c r="M194" s="236" t="s">
        <v>1</v>
      </c>
      <c r="N194" s="237" t="s">
        <v>43</v>
      </c>
      <c r="O194" s="90"/>
      <c r="P194" s="238">
        <f>O194*H194</f>
        <v>0</v>
      </c>
      <c r="Q194" s="238">
        <v>0</v>
      </c>
      <c r="R194" s="238">
        <f>Q194*H194</f>
        <v>0</v>
      </c>
      <c r="S194" s="238">
        <v>0</v>
      </c>
      <c r="T194" s="239">
        <f>S194*H194</f>
        <v>0</v>
      </c>
      <c r="U194" s="37"/>
      <c r="V194" s="37"/>
      <c r="W194" s="37"/>
      <c r="X194" s="37"/>
      <c r="Y194" s="37"/>
      <c r="Z194" s="37"/>
      <c r="AA194" s="37"/>
      <c r="AB194" s="37"/>
      <c r="AC194" s="37"/>
      <c r="AD194" s="37"/>
      <c r="AE194" s="37"/>
      <c r="AR194" s="240" t="s">
        <v>177</v>
      </c>
      <c r="AT194" s="240" t="s">
        <v>172</v>
      </c>
      <c r="AU194" s="240" t="s">
        <v>87</v>
      </c>
      <c r="AY194" s="16" t="s">
        <v>170</v>
      </c>
      <c r="BE194" s="241">
        <f>IF(N194="základní",J194,0)</f>
        <v>0</v>
      </c>
      <c r="BF194" s="241">
        <f>IF(N194="snížená",J194,0)</f>
        <v>0</v>
      </c>
      <c r="BG194" s="241">
        <f>IF(N194="zákl. přenesená",J194,0)</f>
        <v>0</v>
      </c>
      <c r="BH194" s="241">
        <f>IF(N194="sníž. přenesená",J194,0)</f>
        <v>0</v>
      </c>
      <c r="BI194" s="241">
        <f>IF(N194="nulová",J194,0)</f>
        <v>0</v>
      </c>
      <c r="BJ194" s="16" t="s">
        <v>83</v>
      </c>
      <c r="BK194" s="241">
        <f>ROUND(I194*H194,2)</f>
        <v>0</v>
      </c>
      <c r="BL194" s="16" t="s">
        <v>177</v>
      </c>
      <c r="BM194" s="240" t="s">
        <v>281</v>
      </c>
    </row>
    <row r="195" s="2" customFormat="1">
      <c r="A195" s="37"/>
      <c r="B195" s="38"/>
      <c r="C195" s="39"/>
      <c r="D195" s="242" t="s">
        <v>179</v>
      </c>
      <c r="E195" s="39"/>
      <c r="F195" s="243" t="s">
        <v>282</v>
      </c>
      <c r="G195" s="39"/>
      <c r="H195" s="39"/>
      <c r="I195" s="138"/>
      <c r="J195" s="39"/>
      <c r="K195" s="39"/>
      <c r="L195" s="43"/>
      <c r="M195" s="244"/>
      <c r="N195" s="245"/>
      <c r="O195" s="90"/>
      <c r="P195" s="90"/>
      <c r="Q195" s="90"/>
      <c r="R195" s="90"/>
      <c r="S195" s="90"/>
      <c r="T195" s="91"/>
      <c r="U195" s="37"/>
      <c r="V195" s="37"/>
      <c r="W195" s="37"/>
      <c r="X195" s="37"/>
      <c r="Y195" s="37"/>
      <c r="Z195" s="37"/>
      <c r="AA195" s="37"/>
      <c r="AB195" s="37"/>
      <c r="AC195" s="37"/>
      <c r="AD195" s="37"/>
      <c r="AE195" s="37"/>
      <c r="AT195" s="16" t="s">
        <v>179</v>
      </c>
      <c r="AU195" s="16" t="s">
        <v>87</v>
      </c>
    </row>
    <row r="196" s="2" customFormat="1">
      <c r="A196" s="37"/>
      <c r="B196" s="38"/>
      <c r="C196" s="39"/>
      <c r="D196" s="242" t="s">
        <v>181</v>
      </c>
      <c r="E196" s="39"/>
      <c r="F196" s="246" t="s">
        <v>283</v>
      </c>
      <c r="G196" s="39"/>
      <c r="H196" s="39"/>
      <c r="I196" s="138"/>
      <c r="J196" s="39"/>
      <c r="K196" s="39"/>
      <c r="L196" s="43"/>
      <c r="M196" s="244"/>
      <c r="N196" s="245"/>
      <c r="O196" s="90"/>
      <c r="P196" s="90"/>
      <c r="Q196" s="90"/>
      <c r="R196" s="90"/>
      <c r="S196" s="90"/>
      <c r="T196" s="91"/>
      <c r="U196" s="37"/>
      <c r="V196" s="37"/>
      <c r="W196" s="37"/>
      <c r="X196" s="37"/>
      <c r="Y196" s="37"/>
      <c r="Z196" s="37"/>
      <c r="AA196" s="37"/>
      <c r="AB196" s="37"/>
      <c r="AC196" s="37"/>
      <c r="AD196" s="37"/>
      <c r="AE196" s="37"/>
      <c r="AT196" s="16" t="s">
        <v>181</v>
      </c>
      <c r="AU196" s="16" t="s">
        <v>87</v>
      </c>
    </row>
    <row r="197" s="13" customFormat="1">
      <c r="A197" s="13"/>
      <c r="B197" s="247"/>
      <c r="C197" s="248"/>
      <c r="D197" s="242" t="s">
        <v>183</v>
      </c>
      <c r="E197" s="249" t="s">
        <v>115</v>
      </c>
      <c r="F197" s="250" t="s">
        <v>284</v>
      </c>
      <c r="G197" s="248"/>
      <c r="H197" s="251">
        <v>35.554000000000002</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183</v>
      </c>
      <c r="AU197" s="257" t="s">
        <v>87</v>
      </c>
      <c r="AV197" s="13" t="s">
        <v>87</v>
      </c>
      <c r="AW197" s="13" t="s">
        <v>33</v>
      </c>
      <c r="AX197" s="13" t="s">
        <v>83</v>
      </c>
      <c r="AY197" s="257" t="s">
        <v>170</v>
      </c>
    </row>
    <row r="198" s="2" customFormat="1" ht="21.75" customHeight="1">
      <c r="A198" s="37"/>
      <c r="B198" s="38"/>
      <c r="C198" s="229" t="s">
        <v>285</v>
      </c>
      <c r="D198" s="229" t="s">
        <v>172</v>
      </c>
      <c r="E198" s="230" t="s">
        <v>286</v>
      </c>
      <c r="F198" s="231" t="s">
        <v>287</v>
      </c>
      <c r="G198" s="232" t="s">
        <v>175</v>
      </c>
      <c r="H198" s="233">
        <v>153.15000000000001</v>
      </c>
      <c r="I198" s="234"/>
      <c r="J198" s="235">
        <f>ROUND(I198*H198,2)</f>
        <v>0</v>
      </c>
      <c r="K198" s="231" t="s">
        <v>176</v>
      </c>
      <c r="L198" s="43"/>
      <c r="M198" s="236" t="s">
        <v>1</v>
      </c>
      <c r="N198" s="237" t="s">
        <v>43</v>
      </c>
      <c r="O198" s="90"/>
      <c r="P198" s="238">
        <f>O198*H198</f>
        <v>0</v>
      </c>
      <c r="Q198" s="238">
        <v>0</v>
      </c>
      <c r="R198" s="238">
        <f>Q198*H198</f>
        <v>0</v>
      </c>
      <c r="S198" s="238">
        <v>0</v>
      </c>
      <c r="T198" s="239">
        <f>S198*H198</f>
        <v>0</v>
      </c>
      <c r="U198" s="37"/>
      <c r="V198" s="37"/>
      <c r="W198" s="37"/>
      <c r="X198" s="37"/>
      <c r="Y198" s="37"/>
      <c r="Z198" s="37"/>
      <c r="AA198" s="37"/>
      <c r="AB198" s="37"/>
      <c r="AC198" s="37"/>
      <c r="AD198" s="37"/>
      <c r="AE198" s="37"/>
      <c r="AR198" s="240" t="s">
        <v>177</v>
      </c>
      <c r="AT198" s="240" t="s">
        <v>172</v>
      </c>
      <c r="AU198" s="240" t="s">
        <v>87</v>
      </c>
      <c r="AY198" s="16" t="s">
        <v>170</v>
      </c>
      <c r="BE198" s="241">
        <f>IF(N198="základní",J198,0)</f>
        <v>0</v>
      </c>
      <c r="BF198" s="241">
        <f>IF(N198="snížená",J198,0)</f>
        <v>0</v>
      </c>
      <c r="BG198" s="241">
        <f>IF(N198="zákl. přenesená",J198,0)</f>
        <v>0</v>
      </c>
      <c r="BH198" s="241">
        <f>IF(N198="sníž. přenesená",J198,0)</f>
        <v>0</v>
      </c>
      <c r="BI198" s="241">
        <f>IF(N198="nulová",J198,0)</f>
        <v>0</v>
      </c>
      <c r="BJ198" s="16" t="s">
        <v>83</v>
      </c>
      <c r="BK198" s="241">
        <f>ROUND(I198*H198,2)</f>
        <v>0</v>
      </c>
      <c r="BL198" s="16" t="s">
        <v>177</v>
      </c>
      <c r="BM198" s="240" t="s">
        <v>288</v>
      </c>
    </row>
    <row r="199" s="2" customFormat="1">
      <c r="A199" s="37"/>
      <c r="B199" s="38"/>
      <c r="C199" s="39"/>
      <c r="D199" s="242" t="s">
        <v>179</v>
      </c>
      <c r="E199" s="39"/>
      <c r="F199" s="243" t="s">
        <v>289</v>
      </c>
      <c r="G199" s="39"/>
      <c r="H199" s="39"/>
      <c r="I199" s="138"/>
      <c r="J199" s="39"/>
      <c r="K199" s="39"/>
      <c r="L199" s="43"/>
      <c r="M199" s="244"/>
      <c r="N199" s="245"/>
      <c r="O199" s="90"/>
      <c r="P199" s="90"/>
      <c r="Q199" s="90"/>
      <c r="R199" s="90"/>
      <c r="S199" s="90"/>
      <c r="T199" s="91"/>
      <c r="U199" s="37"/>
      <c r="V199" s="37"/>
      <c r="W199" s="37"/>
      <c r="X199" s="37"/>
      <c r="Y199" s="37"/>
      <c r="Z199" s="37"/>
      <c r="AA199" s="37"/>
      <c r="AB199" s="37"/>
      <c r="AC199" s="37"/>
      <c r="AD199" s="37"/>
      <c r="AE199" s="37"/>
      <c r="AT199" s="16" t="s">
        <v>179</v>
      </c>
      <c r="AU199" s="16" t="s">
        <v>87</v>
      </c>
    </row>
    <row r="200" s="2" customFormat="1">
      <c r="A200" s="37"/>
      <c r="B200" s="38"/>
      <c r="C200" s="39"/>
      <c r="D200" s="242" t="s">
        <v>181</v>
      </c>
      <c r="E200" s="39"/>
      <c r="F200" s="246" t="s">
        <v>290</v>
      </c>
      <c r="G200" s="39"/>
      <c r="H200" s="39"/>
      <c r="I200" s="138"/>
      <c r="J200" s="39"/>
      <c r="K200" s="39"/>
      <c r="L200" s="43"/>
      <c r="M200" s="244"/>
      <c r="N200" s="245"/>
      <c r="O200" s="90"/>
      <c r="P200" s="90"/>
      <c r="Q200" s="90"/>
      <c r="R200" s="90"/>
      <c r="S200" s="90"/>
      <c r="T200" s="91"/>
      <c r="U200" s="37"/>
      <c r="V200" s="37"/>
      <c r="W200" s="37"/>
      <c r="X200" s="37"/>
      <c r="Y200" s="37"/>
      <c r="Z200" s="37"/>
      <c r="AA200" s="37"/>
      <c r="AB200" s="37"/>
      <c r="AC200" s="37"/>
      <c r="AD200" s="37"/>
      <c r="AE200" s="37"/>
      <c r="AT200" s="16" t="s">
        <v>181</v>
      </c>
      <c r="AU200" s="16" t="s">
        <v>87</v>
      </c>
    </row>
    <row r="201" s="13" customFormat="1">
      <c r="A201" s="13"/>
      <c r="B201" s="247"/>
      <c r="C201" s="248"/>
      <c r="D201" s="242" t="s">
        <v>183</v>
      </c>
      <c r="E201" s="249" t="s">
        <v>1</v>
      </c>
      <c r="F201" s="250" t="s">
        <v>291</v>
      </c>
      <c r="G201" s="248"/>
      <c r="H201" s="251">
        <v>41.850000000000001</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183</v>
      </c>
      <c r="AU201" s="257" t="s">
        <v>87</v>
      </c>
      <c r="AV201" s="13" t="s">
        <v>87</v>
      </c>
      <c r="AW201" s="13" t="s">
        <v>33</v>
      </c>
      <c r="AX201" s="13" t="s">
        <v>78</v>
      </c>
      <c r="AY201" s="257" t="s">
        <v>170</v>
      </c>
    </row>
    <row r="202" s="13" customFormat="1">
      <c r="A202" s="13"/>
      <c r="B202" s="247"/>
      <c r="C202" s="248"/>
      <c r="D202" s="242" t="s">
        <v>183</v>
      </c>
      <c r="E202" s="249" t="s">
        <v>122</v>
      </c>
      <c r="F202" s="250" t="s">
        <v>123</v>
      </c>
      <c r="G202" s="248"/>
      <c r="H202" s="251">
        <v>1.3</v>
      </c>
      <c r="I202" s="252"/>
      <c r="J202" s="248"/>
      <c r="K202" s="248"/>
      <c r="L202" s="253"/>
      <c r="M202" s="254"/>
      <c r="N202" s="255"/>
      <c r="O202" s="255"/>
      <c r="P202" s="255"/>
      <c r="Q202" s="255"/>
      <c r="R202" s="255"/>
      <c r="S202" s="255"/>
      <c r="T202" s="256"/>
      <c r="U202" s="13"/>
      <c r="V202" s="13"/>
      <c r="W202" s="13"/>
      <c r="X202" s="13"/>
      <c r="Y202" s="13"/>
      <c r="Z202" s="13"/>
      <c r="AA202" s="13"/>
      <c r="AB202" s="13"/>
      <c r="AC202" s="13"/>
      <c r="AD202" s="13"/>
      <c r="AE202" s="13"/>
      <c r="AT202" s="257" t="s">
        <v>183</v>
      </c>
      <c r="AU202" s="257" t="s">
        <v>87</v>
      </c>
      <c r="AV202" s="13" t="s">
        <v>87</v>
      </c>
      <c r="AW202" s="13" t="s">
        <v>33</v>
      </c>
      <c r="AX202" s="13" t="s">
        <v>78</v>
      </c>
      <c r="AY202" s="257" t="s">
        <v>170</v>
      </c>
    </row>
    <row r="203" s="13" customFormat="1">
      <c r="A203" s="13"/>
      <c r="B203" s="247"/>
      <c r="C203" s="248"/>
      <c r="D203" s="242" t="s">
        <v>183</v>
      </c>
      <c r="E203" s="249" t="s">
        <v>117</v>
      </c>
      <c r="F203" s="250" t="s">
        <v>118</v>
      </c>
      <c r="G203" s="248"/>
      <c r="H203" s="251">
        <v>73.299999999999997</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183</v>
      </c>
      <c r="AU203" s="257" t="s">
        <v>87</v>
      </c>
      <c r="AV203" s="13" t="s">
        <v>87</v>
      </c>
      <c r="AW203" s="13" t="s">
        <v>33</v>
      </c>
      <c r="AX203" s="13" t="s">
        <v>78</v>
      </c>
      <c r="AY203" s="257" t="s">
        <v>170</v>
      </c>
    </row>
    <row r="204" s="13" customFormat="1">
      <c r="A204" s="13"/>
      <c r="B204" s="247"/>
      <c r="C204" s="248"/>
      <c r="D204" s="242" t="s">
        <v>183</v>
      </c>
      <c r="E204" s="249" t="s">
        <v>124</v>
      </c>
      <c r="F204" s="250" t="s">
        <v>292</v>
      </c>
      <c r="G204" s="248"/>
      <c r="H204" s="251">
        <v>7.7999999999999998</v>
      </c>
      <c r="I204" s="252"/>
      <c r="J204" s="248"/>
      <c r="K204" s="248"/>
      <c r="L204" s="253"/>
      <c r="M204" s="254"/>
      <c r="N204" s="255"/>
      <c r="O204" s="255"/>
      <c r="P204" s="255"/>
      <c r="Q204" s="255"/>
      <c r="R204" s="255"/>
      <c r="S204" s="255"/>
      <c r="T204" s="256"/>
      <c r="U204" s="13"/>
      <c r="V204" s="13"/>
      <c r="W204" s="13"/>
      <c r="X204" s="13"/>
      <c r="Y204" s="13"/>
      <c r="Z204" s="13"/>
      <c r="AA204" s="13"/>
      <c r="AB204" s="13"/>
      <c r="AC204" s="13"/>
      <c r="AD204" s="13"/>
      <c r="AE204" s="13"/>
      <c r="AT204" s="257" t="s">
        <v>183</v>
      </c>
      <c r="AU204" s="257" t="s">
        <v>87</v>
      </c>
      <c r="AV204" s="13" t="s">
        <v>87</v>
      </c>
      <c r="AW204" s="13" t="s">
        <v>33</v>
      </c>
      <c r="AX204" s="13" t="s">
        <v>78</v>
      </c>
      <c r="AY204" s="257" t="s">
        <v>170</v>
      </c>
    </row>
    <row r="205" s="13" customFormat="1">
      <c r="A205" s="13"/>
      <c r="B205" s="247"/>
      <c r="C205" s="248"/>
      <c r="D205" s="242" t="s">
        <v>183</v>
      </c>
      <c r="E205" s="249" t="s">
        <v>121</v>
      </c>
      <c r="F205" s="250" t="s">
        <v>98</v>
      </c>
      <c r="G205" s="248"/>
      <c r="H205" s="251">
        <v>28.899999999999999</v>
      </c>
      <c r="I205" s="252"/>
      <c r="J205" s="248"/>
      <c r="K205" s="248"/>
      <c r="L205" s="253"/>
      <c r="M205" s="254"/>
      <c r="N205" s="255"/>
      <c r="O205" s="255"/>
      <c r="P205" s="255"/>
      <c r="Q205" s="255"/>
      <c r="R205" s="255"/>
      <c r="S205" s="255"/>
      <c r="T205" s="256"/>
      <c r="U205" s="13"/>
      <c r="V205" s="13"/>
      <c r="W205" s="13"/>
      <c r="X205" s="13"/>
      <c r="Y205" s="13"/>
      <c r="Z205" s="13"/>
      <c r="AA205" s="13"/>
      <c r="AB205" s="13"/>
      <c r="AC205" s="13"/>
      <c r="AD205" s="13"/>
      <c r="AE205" s="13"/>
      <c r="AT205" s="257" t="s">
        <v>183</v>
      </c>
      <c r="AU205" s="257" t="s">
        <v>87</v>
      </c>
      <c r="AV205" s="13" t="s">
        <v>87</v>
      </c>
      <c r="AW205" s="13" t="s">
        <v>33</v>
      </c>
      <c r="AX205" s="13" t="s">
        <v>78</v>
      </c>
      <c r="AY205" s="257" t="s">
        <v>170</v>
      </c>
    </row>
    <row r="206" s="14" customFormat="1">
      <c r="A206" s="14"/>
      <c r="B206" s="258"/>
      <c r="C206" s="259"/>
      <c r="D206" s="242" t="s">
        <v>183</v>
      </c>
      <c r="E206" s="260" t="s">
        <v>119</v>
      </c>
      <c r="F206" s="261" t="s">
        <v>251</v>
      </c>
      <c r="G206" s="259"/>
      <c r="H206" s="262">
        <v>153.15000000000001</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183</v>
      </c>
      <c r="AU206" s="268" t="s">
        <v>87</v>
      </c>
      <c r="AV206" s="14" t="s">
        <v>177</v>
      </c>
      <c r="AW206" s="14" t="s">
        <v>33</v>
      </c>
      <c r="AX206" s="14" t="s">
        <v>83</v>
      </c>
      <c r="AY206" s="268" t="s">
        <v>170</v>
      </c>
    </row>
    <row r="207" s="12" customFormat="1" ht="22.8" customHeight="1">
      <c r="A207" s="12"/>
      <c r="B207" s="213"/>
      <c r="C207" s="214"/>
      <c r="D207" s="215" t="s">
        <v>77</v>
      </c>
      <c r="E207" s="227" t="s">
        <v>200</v>
      </c>
      <c r="F207" s="227" t="s">
        <v>293</v>
      </c>
      <c r="G207" s="214"/>
      <c r="H207" s="214"/>
      <c r="I207" s="217"/>
      <c r="J207" s="228">
        <f>BK207</f>
        <v>0</v>
      </c>
      <c r="K207" s="214"/>
      <c r="L207" s="219"/>
      <c r="M207" s="220"/>
      <c r="N207" s="221"/>
      <c r="O207" s="221"/>
      <c r="P207" s="222">
        <f>SUM(P208:P269)</f>
        <v>0</v>
      </c>
      <c r="Q207" s="221"/>
      <c r="R207" s="222">
        <f>SUM(R208:R269)</f>
        <v>19.296700999999999</v>
      </c>
      <c r="S207" s="221"/>
      <c r="T207" s="223">
        <f>SUM(T208:T269)</f>
        <v>0</v>
      </c>
      <c r="U207" s="12"/>
      <c r="V207" s="12"/>
      <c r="W207" s="12"/>
      <c r="X207" s="12"/>
      <c r="Y207" s="12"/>
      <c r="Z207" s="12"/>
      <c r="AA207" s="12"/>
      <c r="AB207" s="12"/>
      <c r="AC207" s="12"/>
      <c r="AD207" s="12"/>
      <c r="AE207" s="12"/>
      <c r="AR207" s="224" t="s">
        <v>83</v>
      </c>
      <c r="AT207" s="225" t="s">
        <v>77</v>
      </c>
      <c r="AU207" s="225" t="s">
        <v>83</v>
      </c>
      <c r="AY207" s="224" t="s">
        <v>170</v>
      </c>
      <c r="BK207" s="226">
        <f>SUM(BK208:BK269)</f>
        <v>0</v>
      </c>
    </row>
    <row r="208" s="2" customFormat="1" ht="33" customHeight="1">
      <c r="A208" s="37"/>
      <c r="B208" s="38"/>
      <c r="C208" s="229" t="s">
        <v>294</v>
      </c>
      <c r="D208" s="229" t="s">
        <v>172</v>
      </c>
      <c r="E208" s="230" t="s">
        <v>295</v>
      </c>
      <c r="F208" s="231" t="s">
        <v>296</v>
      </c>
      <c r="G208" s="232" t="s">
        <v>175</v>
      </c>
      <c r="H208" s="233">
        <v>153.15000000000001</v>
      </c>
      <c r="I208" s="234"/>
      <c r="J208" s="235">
        <f>ROUND(I208*H208,2)</f>
        <v>0</v>
      </c>
      <c r="K208" s="231" t="s">
        <v>176</v>
      </c>
      <c r="L208" s="43"/>
      <c r="M208" s="236" t="s">
        <v>1</v>
      </c>
      <c r="N208" s="237" t="s">
        <v>43</v>
      </c>
      <c r="O208" s="90"/>
      <c r="P208" s="238">
        <f>O208*H208</f>
        <v>0</v>
      </c>
      <c r="Q208" s="238">
        <v>0</v>
      </c>
      <c r="R208" s="238">
        <f>Q208*H208</f>
        <v>0</v>
      </c>
      <c r="S208" s="238">
        <v>0</v>
      </c>
      <c r="T208" s="239">
        <f>S208*H208</f>
        <v>0</v>
      </c>
      <c r="U208" s="37"/>
      <c r="V208" s="37"/>
      <c r="W208" s="37"/>
      <c r="X208" s="37"/>
      <c r="Y208" s="37"/>
      <c r="Z208" s="37"/>
      <c r="AA208" s="37"/>
      <c r="AB208" s="37"/>
      <c r="AC208" s="37"/>
      <c r="AD208" s="37"/>
      <c r="AE208" s="37"/>
      <c r="AR208" s="240" t="s">
        <v>177</v>
      </c>
      <c r="AT208" s="240" t="s">
        <v>172</v>
      </c>
      <c r="AU208" s="240" t="s">
        <v>87</v>
      </c>
      <c r="AY208" s="16" t="s">
        <v>170</v>
      </c>
      <c r="BE208" s="241">
        <f>IF(N208="základní",J208,0)</f>
        <v>0</v>
      </c>
      <c r="BF208" s="241">
        <f>IF(N208="snížená",J208,0)</f>
        <v>0</v>
      </c>
      <c r="BG208" s="241">
        <f>IF(N208="zákl. přenesená",J208,0)</f>
        <v>0</v>
      </c>
      <c r="BH208" s="241">
        <f>IF(N208="sníž. přenesená",J208,0)</f>
        <v>0</v>
      </c>
      <c r="BI208" s="241">
        <f>IF(N208="nulová",J208,0)</f>
        <v>0</v>
      </c>
      <c r="BJ208" s="16" t="s">
        <v>83</v>
      </c>
      <c r="BK208" s="241">
        <f>ROUND(I208*H208,2)</f>
        <v>0</v>
      </c>
      <c r="BL208" s="16" t="s">
        <v>177</v>
      </c>
      <c r="BM208" s="240" t="s">
        <v>297</v>
      </c>
    </row>
    <row r="209" s="2" customFormat="1">
      <c r="A209" s="37"/>
      <c r="B209" s="38"/>
      <c r="C209" s="39"/>
      <c r="D209" s="242" t="s">
        <v>179</v>
      </c>
      <c r="E209" s="39"/>
      <c r="F209" s="243" t="s">
        <v>298</v>
      </c>
      <c r="G209" s="39"/>
      <c r="H209" s="39"/>
      <c r="I209" s="138"/>
      <c r="J209" s="39"/>
      <c r="K209" s="39"/>
      <c r="L209" s="43"/>
      <c r="M209" s="244"/>
      <c r="N209" s="245"/>
      <c r="O209" s="90"/>
      <c r="P209" s="90"/>
      <c r="Q209" s="90"/>
      <c r="R209" s="90"/>
      <c r="S209" s="90"/>
      <c r="T209" s="91"/>
      <c r="U209" s="37"/>
      <c r="V209" s="37"/>
      <c r="W209" s="37"/>
      <c r="X209" s="37"/>
      <c r="Y209" s="37"/>
      <c r="Z209" s="37"/>
      <c r="AA209" s="37"/>
      <c r="AB209" s="37"/>
      <c r="AC209" s="37"/>
      <c r="AD209" s="37"/>
      <c r="AE209" s="37"/>
      <c r="AT209" s="16" t="s">
        <v>179</v>
      </c>
      <c r="AU209" s="16" t="s">
        <v>87</v>
      </c>
    </row>
    <row r="210" s="2" customFormat="1">
      <c r="A210" s="37"/>
      <c r="B210" s="38"/>
      <c r="C210" s="39"/>
      <c r="D210" s="242" t="s">
        <v>181</v>
      </c>
      <c r="E210" s="39"/>
      <c r="F210" s="246" t="s">
        <v>299</v>
      </c>
      <c r="G210" s="39"/>
      <c r="H210" s="39"/>
      <c r="I210" s="138"/>
      <c r="J210" s="39"/>
      <c r="K210" s="39"/>
      <c r="L210" s="43"/>
      <c r="M210" s="244"/>
      <c r="N210" s="245"/>
      <c r="O210" s="90"/>
      <c r="P210" s="90"/>
      <c r="Q210" s="90"/>
      <c r="R210" s="90"/>
      <c r="S210" s="90"/>
      <c r="T210" s="91"/>
      <c r="U210" s="37"/>
      <c r="V210" s="37"/>
      <c r="W210" s="37"/>
      <c r="X210" s="37"/>
      <c r="Y210" s="37"/>
      <c r="Z210" s="37"/>
      <c r="AA210" s="37"/>
      <c r="AB210" s="37"/>
      <c r="AC210" s="37"/>
      <c r="AD210" s="37"/>
      <c r="AE210" s="37"/>
      <c r="AT210" s="16" t="s">
        <v>181</v>
      </c>
      <c r="AU210" s="16" t="s">
        <v>87</v>
      </c>
    </row>
    <row r="211" s="13" customFormat="1">
      <c r="A211" s="13"/>
      <c r="B211" s="247"/>
      <c r="C211" s="248"/>
      <c r="D211" s="242" t="s">
        <v>183</v>
      </c>
      <c r="E211" s="249" t="s">
        <v>1</v>
      </c>
      <c r="F211" s="250" t="s">
        <v>119</v>
      </c>
      <c r="G211" s="248"/>
      <c r="H211" s="251">
        <v>153.15000000000001</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183</v>
      </c>
      <c r="AU211" s="257" t="s">
        <v>87</v>
      </c>
      <c r="AV211" s="13" t="s">
        <v>87</v>
      </c>
      <c r="AW211" s="13" t="s">
        <v>33</v>
      </c>
      <c r="AX211" s="13" t="s">
        <v>83</v>
      </c>
      <c r="AY211" s="257" t="s">
        <v>170</v>
      </c>
    </row>
    <row r="212" s="2" customFormat="1" ht="16.5" customHeight="1">
      <c r="A212" s="37"/>
      <c r="B212" s="38"/>
      <c r="C212" s="269" t="s">
        <v>300</v>
      </c>
      <c r="D212" s="269" t="s">
        <v>301</v>
      </c>
      <c r="E212" s="270" t="s">
        <v>302</v>
      </c>
      <c r="F212" s="271" t="s">
        <v>303</v>
      </c>
      <c r="G212" s="272" t="s">
        <v>273</v>
      </c>
      <c r="H212" s="273">
        <v>1.6259999999999999</v>
      </c>
      <c r="I212" s="274"/>
      <c r="J212" s="275">
        <f>ROUND(I212*H212,2)</f>
        <v>0</v>
      </c>
      <c r="K212" s="271" t="s">
        <v>176</v>
      </c>
      <c r="L212" s="276"/>
      <c r="M212" s="277" t="s">
        <v>1</v>
      </c>
      <c r="N212" s="278" t="s">
        <v>43</v>
      </c>
      <c r="O212" s="90"/>
      <c r="P212" s="238">
        <f>O212*H212</f>
        <v>0</v>
      </c>
      <c r="Q212" s="238">
        <v>1</v>
      </c>
      <c r="R212" s="238">
        <f>Q212*H212</f>
        <v>1.6259999999999999</v>
      </c>
      <c r="S212" s="238">
        <v>0</v>
      </c>
      <c r="T212" s="239">
        <f>S212*H212</f>
        <v>0</v>
      </c>
      <c r="U212" s="37"/>
      <c r="V212" s="37"/>
      <c r="W212" s="37"/>
      <c r="X212" s="37"/>
      <c r="Y212" s="37"/>
      <c r="Z212" s="37"/>
      <c r="AA212" s="37"/>
      <c r="AB212" s="37"/>
      <c r="AC212" s="37"/>
      <c r="AD212" s="37"/>
      <c r="AE212" s="37"/>
      <c r="AR212" s="240" t="s">
        <v>218</v>
      </c>
      <c r="AT212" s="240" t="s">
        <v>301</v>
      </c>
      <c r="AU212" s="240" t="s">
        <v>87</v>
      </c>
      <c r="AY212" s="16" t="s">
        <v>170</v>
      </c>
      <c r="BE212" s="241">
        <f>IF(N212="základní",J212,0)</f>
        <v>0</v>
      </c>
      <c r="BF212" s="241">
        <f>IF(N212="snížená",J212,0)</f>
        <v>0</v>
      </c>
      <c r="BG212" s="241">
        <f>IF(N212="zákl. přenesená",J212,0)</f>
        <v>0</v>
      </c>
      <c r="BH212" s="241">
        <f>IF(N212="sníž. přenesená",J212,0)</f>
        <v>0</v>
      </c>
      <c r="BI212" s="241">
        <f>IF(N212="nulová",J212,0)</f>
        <v>0</v>
      </c>
      <c r="BJ212" s="16" t="s">
        <v>83</v>
      </c>
      <c r="BK212" s="241">
        <f>ROUND(I212*H212,2)</f>
        <v>0</v>
      </c>
      <c r="BL212" s="16" t="s">
        <v>177</v>
      </c>
      <c r="BM212" s="240" t="s">
        <v>304</v>
      </c>
    </row>
    <row r="213" s="2" customFormat="1">
      <c r="A213" s="37"/>
      <c r="B213" s="38"/>
      <c r="C213" s="39"/>
      <c r="D213" s="242" t="s">
        <v>179</v>
      </c>
      <c r="E213" s="39"/>
      <c r="F213" s="243" t="s">
        <v>303</v>
      </c>
      <c r="G213" s="39"/>
      <c r="H213" s="39"/>
      <c r="I213" s="138"/>
      <c r="J213" s="39"/>
      <c r="K213" s="39"/>
      <c r="L213" s="43"/>
      <c r="M213" s="244"/>
      <c r="N213" s="245"/>
      <c r="O213" s="90"/>
      <c r="P213" s="90"/>
      <c r="Q213" s="90"/>
      <c r="R213" s="90"/>
      <c r="S213" s="90"/>
      <c r="T213" s="91"/>
      <c r="U213" s="37"/>
      <c r="V213" s="37"/>
      <c r="W213" s="37"/>
      <c r="X213" s="37"/>
      <c r="Y213" s="37"/>
      <c r="Z213" s="37"/>
      <c r="AA213" s="37"/>
      <c r="AB213" s="37"/>
      <c r="AC213" s="37"/>
      <c r="AD213" s="37"/>
      <c r="AE213" s="37"/>
      <c r="AT213" s="16" t="s">
        <v>179</v>
      </c>
      <c r="AU213" s="16" t="s">
        <v>87</v>
      </c>
    </row>
    <row r="214" s="13" customFormat="1">
      <c r="A214" s="13"/>
      <c r="B214" s="247"/>
      <c r="C214" s="248"/>
      <c r="D214" s="242" t="s">
        <v>183</v>
      </c>
      <c r="E214" s="249" t="s">
        <v>1</v>
      </c>
      <c r="F214" s="250" t="s">
        <v>305</v>
      </c>
      <c r="G214" s="248"/>
      <c r="H214" s="251">
        <v>1.6259999999999999</v>
      </c>
      <c r="I214" s="252"/>
      <c r="J214" s="248"/>
      <c r="K214" s="248"/>
      <c r="L214" s="253"/>
      <c r="M214" s="254"/>
      <c r="N214" s="255"/>
      <c r="O214" s="255"/>
      <c r="P214" s="255"/>
      <c r="Q214" s="255"/>
      <c r="R214" s="255"/>
      <c r="S214" s="255"/>
      <c r="T214" s="256"/>
      <c r="U214" s="13"/>
      <c r="V214" s="13"/>
      <c r="W214" s="13"/>
      <c r="X214" s="13"/>
      <c r="Y214" s="13"/>
      <c r="Z214" s="13"/>
      <c r="AA214" s="13"/>
      <c r="AB214" s="13"/>
      <c r="AC214" s="13"/>
      <c r="AD214" s="13"/>
      <c r="AE214" s="13"/>
      <c r="AT214" s="257" t="s">
        <v>183</v>
      </c>
      <c r="AU214" s="257" t="s">
        <v>87</v>
      </c>
      <c r="AV214" s="13" t="s">
        <v>87</v>
      </c>
      <c r="AW214" s="13" t="s">
        <v>33</v>
      </c>
      <c r="AX214" s="13" t="s">
        <v>83</v>
      </c>
      <c r="AY214" s="257" t="s">
        <v>170</v>
      </c>
    </row>
    <row r="215" s="2" customFormat="1" ht="16.5" customHeight="1">
      <c r="A215" s="37"/>
      <c r="B215" s="38"/>
      <c r="C215" s="229" t="s">
        <v>7</v>
      </c>
      <c r="D215" s="229" t="s">
        <v>172</v>
      </c>
      <c r="E215" s="230" t="s">
        <v>306</v>
      </c>
      <c r="F215" s="231" t="s">
        <v>307</v>
      </c>
      <c r="G215" s="232" t="s">
        <v>175</v>
      </c>
      <c r="H215" s="233">
        <v>85.349999999999994</v>
      </c>
      <c r="I215" s="234"/>
      <c r="J215" s="235">
        <f>ROUND(I215*H215,2)</f>
        <v>0</v>
      </c>
      <c r="K215" s="231" t="s">
        <v>176</v>
      </c>
      <c r="L215" s="43"/>
      <c r="M215" s="236" t="s">
        <v>1</v>
      </c>
      <c r="N215" s="237" t="s">
        <v>43</v>
      </c>
      <c r="O215" s="90"/>
      <c r="P215" s="238">
        <f>O215*H215</f>
        <v>0</v>
      </c>
      <c r="Q215" s="238">
        <v>0</v>
      </c>
      <c r="R215" s="238">
        <f>Q215*H215</f>
        <v>0</v>
      </c>
      <c r="S215" s="238">
        <v>0</v>
      </c>
      <c r="T215" s="239">
        <f>S215*H215</f>
        <v>0</v>
      </c>
      <c r="U215" s="37"/>
      <c r="V215" s="37"/>
      <c r="W215" s="37"/>
      <c r="X215" s="37"/>
      <c r="Y215" s="37"/>
      <c r="Z215" s="37"/>
      <c r="AA215" s="37"/>
      <c r="AB215" s="37"/>
      <c r="AC215" s="37"/>
      <c r="AD215" s="37"/>
      <c r="AE215" s="37"/>
      <c r="AR215" s="240" t="s">
        <v>177</v>
      </c>
      <c r="AT215" s="240" t="s">
        <v>172</v>
      </c>
      <c r="AU215" s="240" t="s">
        <v>87</v>
      </c>
      <c r="AY215" s="16" t="s">
        <v>170</v>
      </c>
      <c r="BE215" s="241">
        <f>IF(N215="základní",J215,0)</f>
        <v>0</v>
      </c>
      <c r="BF215" s="241">
        <f>IF(N215="snížená",J215,0)</f>
        <v>0</v>
      </c>
      <c r="BG215" s="241">
        <f>IF(N215="zákl. přenesená",J215,0)</f>
        <v>0</v>
      </c>
      <c r="BH215" s="241">
        <f>IF(N215="sníž. přenesená",J215,0)</f>
        <v>0</v>
      </c>
      <c r="BI215" s="241">
        <f>IF(N215="nulová",J215,0)</f>
        <v>0</v>
      </c>
      <c r="BJ215" s="16" t="s">
        <v>83</v>
      </c>
      <c r="BK215" s="241">
        <f>ROUND(I215*H215,2)</f>
        <v>0</v>
      </c>
      <c r="BL215" s="16" t="s">
        <v>177</v>
      </c>
      <c r="BM215" s="240" t="s">
        <v>308</v>
      </c>
    </row>
    <row r="216" s="2" customFormat="1">
      <c r="A216" s="37"/>
      <c r="B216" s="38"/>
      <c r="C216" s="39"/>
      <c r="D216" s="242" t="s">
        <v>179</v>
      </c>
      <c r="E216" s="39"/>
      <c r="F216" s="243" t="s">
        <v>309</v>
      </c>
      <c r="G216" s="39"/>
      <c r="H216" s="39"/>
      <c r="I216" s="138"/>
      <c r="J216" s="39"/>
      <c r="K216" s="39"/>
      <c r="L216" s="43"/>
      <c r="M216" s="244"/>
      <c r="N216" s="245"/>
      <c r="O216" s="90"/>
      <c r="P216" s="90"/>
      <c r="Q216" s="90"/>
      <c r="R216" s="90"/>
      <c r="S216" s="90"/>
      <c r="T216" s="91"/>
      <c r="U216" s="37"/>
      <c r="V216" s="37"/>
      <c r="W216" s="37"/>
      <c r="X216" s="37"/>
      <c r="Y216" s="37"/>
      <c r="Z216" s="37"/>
      <c r="AA216" s="37"/>
      <c r="AB216" s="37"/>
      <c r="AC216" s="37"/>
      <c r="AD216" s="37"/>
      <c r="AE216" s="37"/>
      <c r="AT216" s="16" t="s">
        <v>179</v>
      </c>
      <c r="AU216" s="16" t="s">
        <v>87</v>
      </c>
    </row>
    <row r="217" s="13" customFormat="1">
      <c r="A217" s="13"/>
      <c r="B217" s="247"/>
      <c r="C217" s="248"/>
      <c r="D217" s="242" t="s">
        <v>183</v>
      </c>
      <c r="E217" s="249" t="s">
        <v>126</v>
      </c>
      <c r="F217" s="250" t="s">
        <v>310</v>
      </c>
      <c r="G217" s="248"/>
      <c r="H217" s="251">
        <v>85.349999999999994</v>
      </c>
      <c r="I217" s="252"/>
      <c r="J217" s="248"/>
      <c r="K217" s="248"/>
      <c r="L217" s="253"/>
      <c r="M217" s="254"/>
      <c r="N217" s="255"/>
      <c r="O217" s="255"/>
      <c r="P217" s="255"/>
      <c r="Q217" s="255"/>
      <c r="R217" s="255"/>
      <c r="S217" s="255"/>
      <c r="T217" s="256"/>
      <c r="U217" s="13"/>
      <c r="V217" s="13"/>
      <c r="W217" s="13"/>
      <c r="X217" s="13"/>
      <c r="Y217" s="13"/>
      <c r="Z217" s="13"/>
      <c r="AA217" s="13"/>
      <c r="AB217" s="13"/>
      <c r="AC217" s="13"/>
      <c r="AD217" s="13"/>
      <c r="AE217" s="13"/>
      <c r="AT217" s="257" t="s">
        <v>183</v>
      </c>
      <c r="AU217" s="257" t="s">
        <v>87</v>
      </c>
      <c r="AV217" s="13" t="s">
        <v>87</v>
      </c>
      <c r="AW217" s="13" t="s">
        <v>33</v>
      </c>
      <c r="AX217" s="13" t="s">
        <v>83</v>
      </c>
      <c r="AY217" s="257" t="s">
        <v>170</v>
      </c>
    </row>
    <row r="218" s="2" customFormat="1" ht="16.5" customHeight="1">
      <c r="A218" s="37"/>
      <c r="B218" s="38"/>
      <c r="C218" s="229" t="s">
        <v>311</v>
      </c>
      <c r="D218" s="229" t="s">
        <v>172</v>
      </c>
      <c r="E218" s="230" t="s">
        <v>312</v>
      </c>
      <c r="F218" s="231" t="s">
        <v>313</v>
      </c>
      <c r="G218" s="232" t="s">
        <v>175</v>
      </c>
      <c r="H218" s="233">
        <v>120</v>
      </c>
      <c r="I218" s="234"/>
      <c r="J218" s="235">
        <f>ROUND(I218*H218,2)</f>
        <v>0</v>
      </c>
      <c r="K218" s="231" t="s">
        <v>176</v>
      </c>
      <c r="L218" s="43"/>
      <c r="M218" s="236" t="s">
        <v>1</v>
      </c>
      <c r="N218" s="237" t="s">
        <v>43</v>
      </c>
      <c r="O218" s="90"/>
      <c r="P218" s="238">
        <f>O218*H218</f>
        <v>0</v>
      </c>
      <c r="Q218" s="238">
        <v>0</v>
      </c>
      <c r="R218" s="238">
        <f>Q218*H218</f>
        <v>0</v>
      </c>
      <c r="S218" s="238">
        <v>0</v>
      </c>
      <c r="T218" s="239">
        <f>S218*H218</f>
        <v>0</v>
      </c>
      <c r="U218" s="37"/>
      <c r="V218" s="37"/>
      <c r="W218" s="37"/>
      <c r="X218" s="37"/>
      <c r="Y218" s="37"/>
      <c r="Z218" s="37"/>
      <c r="AA218" s="37"/>
      <c r="AB218" s="37"/>
      <c r="AC218" s="37"/>
      <c r="AD218" s="37"/>
      <c r="AE218" s="37"/>
      <c r="AR218" s="240" t="s">
        <v>177</v>
      </c>
      <c r="AT218" s="240" t="s">
        <v>172</v>
      </c>
      <c r="AU218" s="240" t="s">
        <v>87</v>
      </c>
      <c r="AY218" s="16" t="s">
        <v>170</v>
      </c>
      <c r="BE218" s="241">
        <f>IF(N218="základní",J218,0)</f>
        <v>0</v>
      </c>
      <c r="BF218" s="241">
        <f>IF(N218="snížená",J218,0)</f>
        <v>0</v>
      </c>
      <c r="BG218" s="241">
        <f>IF(N218="zákl. přenesená",J218,0)</f>
        <v>0</v>
      </c>
      <c r="BH218" s="241">
        <f>IF(N218="sníž. přenesená",J218,0)</f>
        <v>0</v>
      </c>
      <c r="BI218" s="241">
        <f>IF(N218="nulová",J218,0)</f>
        <v>0</v>
      </c>
      <c r="BJ218" s="16" t="s">
        <v>83</v>
      </c>
      <c r="BK218" s="241">
        <f>ROUND(I218*H218,2)</f>
        <v>0</v>
      </c>
      <c r="BL218" s="16" t="s">
        <v>177</v>
      </c>
      <c r="BM218" s="240" t="s">
        <v>314</v>
      </c>
    </row>
    <row r="219" s="2" customFormat="1">
      <c r="A219" s="37"/>
      <c r="B219" s="38"/>
      <c r="C219" s="39"/>
      <c r="D219" s="242" t="s">
        <v>179</v>
      </c>
      <c r="E219" s="39"/>
      <c r="F219" s="243" t="s">
        <v>315</v>
      </c>
      <c r="G219" s="39"/>
      <c r="H219" s="39"/>
      <c r="I219" s="138"/>
      <c r="J219" s="39"/>
      <c r="K219" s="39"/>
      <c r="L219" s="43"/>
      <c r="M219" s="244"/>
      <c r="N219" s="245"/>
      <c r="O219" s="90"/>
      <c r="P219" s="90"/>
      <c r="Q219" s="90"/>
      <c r="R219" s="90"/>
      <c r="S219" s="90"/>
      <c r="T219" s="91"/>
      <c r="U219" s="37"/>
      <c r="V219" s="37"/>
      <c r="W219" s="37"/>
      <c r="X219" s="37"/>
      <c r="Y219" s="37"/>
      <c r="Z219" s="37"/>
      <c r="AA219" s="37"/>
      <c r="AB219" s="37"/>
      <c r="AC219" s="37"/>
      <c r="AD219" s="37"/>
      <c r="AE219" s="37"/>
      <c r="AT219" s="16" t="s">
        <v>179</v>
      </c>
      <c r="AU219" s="16" t="s">
        <v>87</v>
      </c>
    </row>
    <row r="220" s="13" customFormat="1">
      <c r="A220" s="13"/>
      <c r="B220" s="247"/>
      <c r="C220" s="248"/>
      <c r="D220" s="242" t="s">
        <v>183</v>
      </c>
      <c r="E220" s="249" t="s">
        <v>128</v>
      </c>
      <c r="F220" s="250" t="s">
        <v>316</v>
      </c>
      <c r="G220" s="248"/>
      <c r="H220" s="251">
        <v>120</v>
      </c>
      <c r="I220" s="252"/>
      <c r="J220" s="248"/>
      <c r="K220" s="248"/>
      <c r="L220" s="253"/>
      <c r="M220" s="254"/>
      <c r="N220" s="255"/>
      <c r="O220" s="255"/>
      <c r="P220" s="255"/>
      <c r="Q220" s="255"/>
      <c r="R220" s="255"/>
      <c r="S220" s="255"/>
      <c r="T220" s="256"/>
      <c r="U220" s="13"/>
      <c r="V220" s="13"/>
      <c r="W220" s="13"/>
      <c r="X220" s="13"/>
      <c r="Y220" s="13"/>
      <c r="Z220" s="13"/>
      <c r="AA220" s="13"/>
      <c r="AB220" s="13"/>
      <c r="AC220" s="13"/>
      <c r="AD220" s="13"/>
      <c r="AE220" s="13"/>
      <c r="AT220" s="257" t="s">
        <v>183</v>
      </c>
      <c r="AU220" s="257" t="s">
        <v>87</v>
      </c>
      <c r="AV220" s="13" t="s">
        <v>87</v>
      </c>
      <c r="AW220" s="13" t="s">
        <v>33</v>
      </c>
      <c r="AX220" s="13" t="s">
        <v>83</v>
      </c>
      <c r="AY220" s="257" t="s">
        <v>170</v>
      </c>
    </row>
    <row r="221" s="2" customFormat="1" ht="16.5" customHeight="1">
      <c r="A221" s="37"/>
      <c r="B221" s="38"/>
      <c r="C221" s="229" t="s">
        <v>317</v>
      </c>
      <c r="D221" s="229" t="s">
        <v>172</v>
      </c>
      <c r="E221" s="230" t="s">
        <v>318</v>
      </c>
      <c r="F221" s="231" t="s">
        <v>319</v>
      </c>
      <c r="G221" s="232" t="s">
        <v>175</v>
      </c>
      <c r="H221" s="233">
        <v>28.899999999999999</v>
      </c>
      <c r="I221" s="234"/>
      <c r="J221" s="235">
        <f>ROUND(I221*H221,2)</f>
        <v>0</v>
      </c>
      <c r="K221" s="231" t="s">
        <v>176</v>
      </c>
      <c r="L221" s="43"/>
      <c r="M221" s="236" t="s">
        <v>1</v>
      </c>
      <c r="N221" s="237" t="s">
        <v>43</v>
      </c>
      <c r="O221" s="90"/>
      <c r="P221" s="238">
        <f>O221*H221</f>
        <v>0</v>
      </c>
      <c r="Q221" s="238">
        <v>0</v>
      </c>
      <c r="R221" s="238">
        <f>Q221*H221</f>
        <v>0</v>
      </c>
      <c r="S221" s="238">
        <v>0</v>
      </c>
      <c r="T221" s="239">
        <f>S221*H221</f>
        <v>0</v>
      </c>
      <c r="U221" s="37"/>
      <c r="V221" s="37"/>
      <c r="W221" s="37"/>
      <c r="X221" s="37"/>
      <c r="Y221" s="37"/>
      <c r="Z221" s="37"/>
      <c r="AA221" s="37"/>
      <c r="AB221" s="37"/>
      <c r="AC221" s="37"/>
      <c r="AD221" s="37"/>
      <c r="AE221" s="37"/>
      <c r="AR221" s="240" t="s">
        <v>177</v>
      </c>
      <c r="AT221" s="240" t="s">
        <v>172</v>
      </c>
      <c r="AU221" s="240" t="s">
        <v>87</v>
      </c>
      <c r="AY221" s="16" t="s">
        <v>170</v>
      </c>
      <c r="BE221" s="241">
        <f>IF(N221="základní",J221,0)</f>
        <v>0</v>
      </c>
      <c r="BF221" s="241">
        <f>IF(N221="snížená",J221,0)</f>
        <v>0</v>
      </c>
      <c r="BG221" s="241">
        <f>IF(N221="zákl. přenesená",J221,0)</f>
        <v>0</v>
      </c>
      <c r="BH221" s="241">
        <f>IF(N221="sníž. přenesená",J221,0)</f>
        <v>0</v>
      </c>
      <c r="BI221" s="241">
        <f>IF(N221="nulová",J221,0)</f>
        <v>0</v>
      </c>
      <c r="BJ221" s="16" t="s">
        <v>83</v>
      </c>
      <c r="BK221" s="241">
        <f>ROUND(I221*H221,2)</f>
        <v>0</v>
      </c>
      <c r="BL221" s="16" t="s">
        <v>177</v>
      </c>
      <c r="BM221" s="240" t="s">
        <v>320</v>
      </c>
    </row>
    <row r="222" s="2" customFormat="1">
      <c r="A222" s="37"/>
      <c r="B222" s="38"/>
      <c r="C222" s="39"/>
      <c r="D222" s="242" t="s">
        <v>179</v>
      </c>
      <c r="E222" s="39"/>
      <c r="F222" s="243" t="s">
        <v>321</v>
      </c>
      <c r="G222" s="39"/>
      <c r="H222" s="39"/>
      <c r="I222" s="138"/>
      <c r="J222" s="39"/>
      <c r="K222" s="39"/>
      <c r="L222" s="43"/>
      <c r="M222" s="244"/>
      <c r="N222" s="245"/>
      <c r="O222" s="90"/>
      <c r="P222" s="90"/>
      <c r="Q222" s="90"/>
      <c r="R222" s="90"/>
      <c r="S222" s="90"/>
      <c r="T222" s="91"/>
      <c r="U222" s="37"/>
      <c r="V222" s="37"/>
      <c r="W222" s="37"/>
      <c r="X222" s="37"/>
      <c r="Y222" s="37"/>
      <c r="Z222" s="37"/>
      <c r="AA222" s="37"/>
      <c r="AB222" s="37"/>
      <c r="AC222" s="37"/>
      <c r="AD222" s="37"/>
      <c r="AE222" s="37"/>
      <c r="AT222" s="16" t="s">
        <v>179</v>
      </c>
      <c r="AU222" s="16" t="s">
        <v>87</v>
      </c>
    </row>
    <row r="223" s="13" customFormat="1">
      <c r="A223" s="13"/>
      <c r="B223" s="247"/>
      <c r="C223" s="248"/>
      <c r="D223" s="242" t="s">
        <v>183</v>
      </c>
      <c r="E223" s="249" t="s">
        <v>1</v>
      </c>
      <c r="F223" s="250" t="s">
        <v>121</v>
      </c>
      <c r="G223" s="248"/>
      <c r="H223" s="251">
        <v>28.899999999999999</v>
      </c>
      <c r="I223" s="252"/>
      <c r="J223" s="248"/>
      <c r="K223" s="248"/>
      <c r="L223" s="253"/>
      <c r="M223" s="254"/>
      <c r="N223" s="255"/>
      <c r="O223" s="255"/>
      <c r="P223" s="255"/>
      <c r="Q223" s="255"/>
      <c r="R223" s="255"/>
      <c r="S223" s="255"/>
      <c r="T223" s="256"/>
      <c r="U223" s="13"/>
      <c r="V223" s="13"/>
      <c r="W223" s="13"/>
      <c r="X223" s="13"/>
      <c r="Y223" s="13"/>
      <c r="Z223" s="13"/>
      <c r="AA223" s="13"/>
      <c r="AB223" s="13"/>
      <c r="AC223" s="13"/>
      <c r="AD223" s="13"/>
      <c r="AE223" s="13"/>
      <c r="AT223" s="257" t="s">
        <v>183</v>
      </c>
      <c r="AU223" s="257" t="s">
        <v>87</v>
      </c>
      <c r="AV223" s="13" t="s">
        <v>87</v>
      </c>
      <c r="AW223" s="13" t="s">
        <v>33</v>
      </c>
      <c r="AX223" s="13" t="s">
        <v>83</v>
      </c>
      <c r="AY223" s="257" t="s">
        <v>170</v>
      </c>
    </row>
    <row r="224" s="2" customFormat="1" ht="21.75" customHeight="1">
      <c r="A224" s="37"/>
      <c r="B224" s="38"/>
      <c r="C224" s="229" t="s">
        <v>322</v>
      </c>
      <c r="D224" s="229" t="s">
        <v>172</v>
      </c>
      <c r="E224" s="230" t="s">
        <v>323</v>
      </c>
      <c r="F224" s="231" t="s">
        <v>324</v>
      </c>
      <c r="G224" s="232" t="s">
        <v>175</v>
      </c>
      <c r="H224" s="233">
        <v>28.899999999999999</v>
      </c>
      <c r="I224" s="234"/>
      <c r="J224" s="235">
        <f>ROUND(I224*H224,2)</f>
        <v>0</v>
      </c>
      <c r="K224" s="231" t="s">
        <v>176</v>
      </c>
      <c r="L224" s="43"/>
      <c r="M224" s="236" t="s">
        <v>1</v>
      </c>
      <c r="N224" s="237" t="s">
        <v>43</v>
      </c>
      <c r="O224" s="90"/>
      <c r="P224" s="238">
        <f>O224*H224</f>
        <v>0</v>
      </c>
      <c r="Q224" s="238">
        <v>0</v>
      </c>
      <c r="R224" s="238">
        <f>Q224*H224</f>
        <v>0</v>
      </c>
      <c r="S224" s="238">
        <v>0</v>
      </c>
      <c r="T224" s="239">
        <f>S224*H224</f>
        <v>0</v>
      </c>
      <c r="U224" s="37"/>
      <c r="V224" s="37"/>
      <c r="W224" s="37"/>
      <c r="X224" s="37"/>
      <c r="Y224" s="37"/>
      <c r="Z224" s="37"/>
      <c r="AA224" s="37"/>
      <c r="AB224" s="37"/>
      <c r="AC224" s="37"/>
      <c r="AD224" s="37"/>
      <c r="AE224" s="37"/>
      <c r="AR224" s="240" t="s">
        <v>177</v>
      </c>
      <c r="AT224" s="240" t="s">
        <v>172</v>
      </c>
      <c r="AU224" s="240" t="s">
        <v>87</v>
      </c>
      <c r="AY224" s="16" t="s">
        <v>170</v>
      </c>
      <c r="BE224" s="241">
        <f>IF(N224="základní",J224,0)</f>
        <v>0</v>
      </c>
      <c r="BF224" s="241">
        <f>IF(N224="snížená",J224,0)</f>
        <v>0</v>
      </c>
      <c r="BG224" s="241">
        <f>IF(N224="zákl. přenesená",J224,0)</f>
        <v>0</v>
      </c>
      <c r="BH224" s="241">
        <f>IF(N224="sníž. přenesená",J224,0)</f>
        <v>0</v>
      </c>
      <c r="BI224" s="241">
        <f>IF(N224="nulová",J224,0)</f>
        <v>0</v>
      </c>
      <c r="BJ224" s="16" t="s">
        <v>83</v>
      </c>
      <c r="BK224" s="241">
        <f>ROUND(I224*H224,2)</f>
        <v>0</v>
      </c>
      <c r="BL224" s="16" t="s">
        <v>177</v>
      </c>
      <c r="BM224" s="240" t="s">
        <v>325</v>
      </c>
    </row>
    <row r="225" s="2" customFormat="1">
      <c r="A225" s="37"/>
      <c r="B225" s="38"/>
      <c r="C225" s="39"/>
      <c r="D225" s="242" t="s">
        <v>179</v>
      </c>
      <c r="E225" s="39"/>
      <c r="F225" s="243" t="s">
        <v>326</v>
      </c>
      <c r="G225" s="39"/>
      <c r="H225" s="39"/>
      <c r="I225" s="138"/>
      <c r="J225" s="39"/>
      <c r="K225" s="39"/>
      <c r="L225" s="43"/>
      <c r="M225" s="244"/>
      <c r="N225" s="245"/>
      <c r="O225" s="90"/>
      <c r="P225" s="90"/>
      <c r="Q225" s="90"/>
      <c r="R225" s="90"/>
      <c r="S225" s="90"/>
      <c r="T225" s="91"/>
      <c r="U225" s="37"/>
      <c r="V225" s="37"/>
      <c r="W225" s="37"/>
      <c r="X225" s="37"/>
      <c r="Y225" s="37"/>
      <c r="Z225" s="37"/>
      <c r="AA225" s="37"/>
      <c r="AB225" s="37"/>
      <c r="AC225" s="37"/>
      <c r="AD225" s="37"/>
      <c r="AE225" s="37"/>
      <c r="AT225" s="16" t="s">
        <v>179</v>
      </c>
      <c r="AU225" s="16" t="s">
        <v>87</v>
      </c>
    </row>
    <row r="226" s="2" customFormat="1">
      <c r="A226" s="37"/>
      <c r="B226" s="38"/>
      <c r="C226" s="39"/>
      <c r="D226" s="242" t="s">
        <v>181</v>
      </c>
      <c r="E226" s="39"/>
      <c r="F226" s="246" t="s">
        <v>327</v>
      </c>
      <c r="G226" s="39"/>
      <c r="H226" s="39"/>
      <c r="I226" s="138"/>
      <c r="J226" s="39"/>
      <c r="K226" s="39"/>
      <c r="L226" s="43"/>
      <c r="M226" s="244"/>
      <c r="N226" s="245"/>
      <c r="O226" s="90"/>
      <c r="P226" s="90"/>
      <c r="Q226" s="90"/>
      <c r="R226" s="90"/>
      <c r="S226" s="90"/>
      <c r="T226" s="91"/>
      <c r="U226" s="37"/>
      <c r="V226" s="37"/>
      <c r="W226" s="37"/>
      <c r="X226" s="37"/>
      <c r="Y226" s="37"/>
      <c r="Z226" s="37"/>
      <c r="AA226" s="37"/>
      <c r="AB226" s="37"/>
      <c r="AC226" s="37"/>
      <c r="AD226" s="37"/>
      <c r="AE226" s="37"/>
      <c r="AT226" s="16" t="s">
        <v>181</v>
      </c>
      <c r="AU226" s="16" t="s">
        <v>87</v>
      </c>
    </row>
    <row r="227" s="13" customFormat="1">
      <c r="A227" s="13"/>
      <c r="B227" s="247"/>
      <c r="C227" s="248"/>
      <c r="D227" s="242" t="s">
        <v>183</v>
      </c>
      <c r="E227" s="249" t="s">
        <v>1</v>
      </c>
      <c r="F227" s="250" t="s">
        <v>121</v>
      </c>
      <c r="G227" s="248"/>
      <c r="H227" s="251">
        <v>28.899999999999999</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183</v>
      </c>
      <c r="AU227" s="257" t="s">
        <v>87</v>
      </c>
      <c r="AV227" s="13" t="s">
        <v>87</v>
      </c>
      <c r="AW227" s="13" t="s">
        <v>33</v>
      </c>
      <c r="AX227" s="13" t="s">
        <v>83</v>
      </c>
      <c r="AY227" s="257" t="s">
        <v>170</v>
      </c>
    </row>
    <row r="228" s="2" customFormat="1" ht="21.75" customHeight="1">
      <c r="A228" s="37"/>
      <c r="B228" s="38"/>
      <c r="C228" s="229" t="s">
        <v>328</v>
      </c>
      <c r="D228" s="229" t="s">
        <v>172</v>
      </c>
      <c r="E228" s="230" t="s">
        <v>329</v>
      </c>
      <c r="F228" s="231" t="s">
        <v>330</v>
      </c>
      <c r="G228" s="232" t="s">
        <v>175</v>
      </c>
      <c r="H228" s="233">
        <v>28.899999999999999</v>
      </c>
      <c r="I228" s="234"/>
      <c r="J228" s="235">
        <f>ROUND(I228*H228,2)</f>
        <v>0</v>
      </c>
      <c r="K228" s="231" t="s">
        <v>176</v>
      </c>
      <c r="L228" s="43"/>
      <c r="M228" s="236" t="s">
        <v>1</v>
      </c>
      <c r="N228" s="237" t="s">
        <v>43</v>
      </c>
      <c r="O228" s="90"/>
      <c r="P228" s="238">
        <f>O228*H228</f>
        <v>0</v>
      </c>
      <c r="Q228" s="238">
        <v>0</v>
      </c>
      <c r="R228" s="238">
        <f>Q228*H228</f>
        <v>0</v>
      </c>
      <c r="S228" s="238">
        <v>0</v>
      </c>
      <c r="T228" s="239">
        <f>S228*H228</f>
        <v>0</v>
      </c>
      <c r="U228" s="37"/>
      <c r="V228" s="37"/>
      <c r="W228" s="37"/>
      <c r="X228" s="37"/>
      <c r="Y228" s="37"/>
      <c r="Z228" s="37"/>
      <c r="AA228" s="37"/>
      <c r="AB228" s="37"/>
      <c r="AC228" s="37"/>
      <c r="AD228" s="37"/>
      <c r="AE228" s="37"/>
      <c r="AR228" s="240" t="s">
        <v>177</v>
      </c>
      <c r="AT228" s="240" t="s">
        <v>172</v>
      </c>
      <c r="AU228" s="240" t="s">
        <v>87</v>
      </c>
      <c r="AY228" s="16" t="s">
        <v>170</v>
      </c>
      <c r="BE228" s="241">
        <f>IF(N228="základní",J228,0)</f>
        <v>0</v>
      </c>
      <c r="BF228" s="241">
        <f>IF(N228="snížená",J228,0)</f>
        <v>0</v>
      </c>
      <c r="BG228" s="241">
        <f>IF(N228="zákl. přenesená",J228,0)</f>
        <v>0</v>
      </c>
      <c r="BH228" s="241">
        <f>IF(N228="sníž. přenesená",J228,0)</f>
        <v>0</v>
      </c>
      <c r="BI228" s="241">
        <f>IF(N228="nulová",J228,0)</f>
        <v>0</v>
      </c>
      <c r="BJ228" s="16" t="s">
        <v>83</v>
      </c>
      <c r="BK228" s="241">
        <f>ROUND(I228*H228,2)</f>
        <v>0</v>
      </c>
      <c r="BL228" s="16" t="s">
        <v>177</v>
      </c>
      <c r="BM228" s="240" t="s">
        <v>331</v>
      </c>
    </row>
    <row r="229" s="2" customFormat="1">
      <c r="A229" s="37"/>
      <c r="B229" s="38"/>
      <c r="C229" s="39"/>
      <c r="D229" s="242" t="s">
        <v>179</v>
      </c>
      <c r="E229" s="39"/>
      <c r="F229" s="243" t="s">
        <v>332</v>
      </c>
      <c r="G229" s="39"/>
      <c r="H229" s="39"/>
      <c r="I229" s="138"/>
      <c r="J229" s="39"/>
      <c r="K229" s="39"/>
      <c r="L229" s="43"/>
      <c r="M229" s="244"/>
      <c r="N229" s="245"/>
      <c r="O229" s="90"/>
      <c r="P229" s="90"/>
      <c r="Q229" s="90"/>
      <c r="R229" s="90"/>
      <c r="S229" s="90"/>
      <c r="T229" s="91"/>
      <c r="U229" s="37"/>
      <c r="V229" s="37"/>
      <c r="W229" s="37"/>
      <c r="X229" s="37"/>
      <c r="Y229" s="37"/>
      <c r="Z229" s="37"/>
      <c r="AA229" s="37"/>
      <c r="AB229" s="37"/>
      <c r="AC229" s="37"/>
      <c r="AD229" s="37"/>
      <c r="AE229" s="37"/>
      <c r="AT229" s="16" t="s">
        <v>179</v>
      </c>
      <c r="AU229" s="16" t="s">
        <v>87</v>
      </c>
    </row>
    <row r="230" s="2" customFormat="1">
      <c r="A230" s="37"/>
      <c r="B230" s="38"/>
      <c r="C230" s="39"/>
      <c r="D230" s="242" t="s">
        <v>181</v>
      </c>
      <c r="E230" s="39"/>
      <c r="F230" s="246" t="s">
        <v>333</v>
      </c>
      <c r="G230" s="39"/>
      <c r="H230" s="39"/>
      <c r="I230" s="138"/>
      <c r="J230" s="39"/>
      <c r="K230" s="39"/>
      <c r="L230" s="43"/>
      <c r="M230" s="244"/>
      <c r="N230" s="245"/>
      <c r="O230" s="90"/>
      <c r="P230" s="90"/>
      <c r="Q230" s="90"/>
      <c r="R230" s="90"/>
      <c r="S230" s="90"/>
      <c r="T230" s="91"/>
      <c r="U230" s="37"/>
      <c r="V230" s="37"/>
      <c r="W230" s="37"/>
      <c r="X230" s="37"/>
      <c r="Y230" s="37"/>
      <c r="Z230" s="37"/>
      <c r="AA230" s="37"/>
      <c r="AB230" s="37"/>
      <c r="AC230" s="37"/>
      <c r="AD230" s="37"/>
      <c r="AE230" s="37"/>
      <c r="AT230" s="16" t="s">
        <v>181</v>
      </c>
      <c r="AU230" s="16" t="s">
        <v>87</v>
      </c>
    </row>
    <row r="231" s="13" customFormat="1">
      <c r="A231" s="13"/>
      <c r="B231" s="247"/>
      <c r="C231" s="248"/>
      <c r="D231" s="242" t="s">
        <v>183</v>
      </c>
      <c r="E231" s="249" t="s">
        <v>1</v>
      </c>
      <c r="F231" s="250" t="s">
        <v>121</v>
      </c>
      <c r="G231" s="248"/>
      <c r="H231" s="251">
        <v>28.899999999999999</v>
      </c>
      <c r="I231" s="252"/>
      <c r="J231" s="248"/>
      <c r="K231" s="248"/>
      <c r="L231" s="253"/>
      <c r="M231" s="254"/>
      <c r="N231" s="255"/>
      <c r="O231" s="255"/>
      <c r="P231" s="255"/>
      <c r="Q231" s="255"/>
      <c r="R231" s="255"/>
      <c r="S231" s="255"/>
      <c r="T231" s="256"/>
      <c r="U231" s="13"/>
      <c r="V231" s="13"/>
      <c r="W231" s="13"/>
      <c r="X231" s="13"/>
      <c r="Y231" s="13"/>
      <c r="Z231" s="13"/>
      <c r="AA231" s="13"/>
      <c r="AB231" s="13"/>
      <c r="AC231" s="13"/>
      <c r="AD231" s="13"/>
      <c r="AE231" s="13"/>
      <c r="AT231" s="257" t="s">
        <v>183</v>
      </c>
      <c r="AU231" s="257" t="s">
        <v>87</v>
      </c>
      <c r="AV231" s="13" t="s">
        <v>87</v>
      </c>
      <c r="AW231" s="13" t="s">
        <v>33</v>
      </c>
      <c r="AX231" s="13" t="s">
        <v>83</v>
      </c>
      <c r="AY231" s="257" t="s">
        <v>170</v>
      </c>
    </row>
    <row r="232" s="2" customFormat="1" ht="21.75" customHeight="1">
      <c r="A232" s="37"/>
      <c r="B232" s="38"/>
      <c r="C232" s="229" t="s">
        <v>334</v>
      </c>
      <c r="D232" s="229" t="s">
        <v>172</v>
      </c>
      <c r="E232" s="230" t="s">
        <v>335</v>
      </c>
      <c r="F232" s="231" t="s">
        <v>336</v>
      </c>
      <c r="G232" s="232" t="s">
        <v>175</v>
      </c>
      <c r="H232" s="233">
        <v>1.3</v>
      </c>
      <c r="I232" s="234"/>
      <c r="J232" s="235">
        <f>ROUND(I232*H232,2)</f>
        <v>0</v>
      </c>
      <c r="K232" s="231" t="s">
        <v>176</v>
      </c>
      <c r="L232" s="43"/>
      <c r="M232" s="236" t="s">
        <v>1</v>
      </c>
      <c r="N232" s="237" t="s">
        <v>43</v>
      </c>
      <c r="O232" s="90"/>
      <c r="P232" s="238">
        <f>O232*H232</f>
        <v>0</v>
      </c>
      <c r="Q232" s="238">
        <v>0</v>
      </c>
      <c r="R232" s="238">
        <f>Q232*H232</f>
        <v>0</v>
      </c>
      <c r="S232" s="238">
        <v>0</v>
      </c>
      <c r="T232" s="239">
        <f>S232*H232</f>
        <v>0</v>
      </c>
      <c r="U232" s="37"/>
      <c r="V232" s="37"/>
      <c r="W232" s="37"/>
      <c r="X232" s="37"/>
      <c r="Y232" s="37"/>
      <c r="Z232" s="37"/>
      <c r="AA232" s="37"/>
      <c r="AB232" s="37"/>
      <c r="AC232" s="37"/>
      <c r="AD232" s="37"/>
      <c r="AE232" s="37"/>
      <c r="AR232" s="240" t="s">
        <v>177</v>
      </c>
      <c r="AT232" s="240" t="s">
        <v>172</v>
      </c>
      <c r="AU232" s="240" t="s">
        <v>87</v>
      </c>
      <c r="AY232" s="16" t="s">
        <v>170</v>
      </c>
      <c r="BE232" s="241">
        <f>IF(N232="základní",J232,0)</f>
        <v>0</v>
      </c>
      <c r="BF232" s="241">
        <f>IF(N232="snížená",J232,0)</f>
        <v>0</v>
      </c>
      <c r="BG232" s="241">
        <f>IF(N232="zákl. přenesená",J232,0)</f>
        <v>0</v>
      </c>
      <c r="BH232" s="241">
        <f>IF(N232="sníž. přenesená",J232,0)</f>
        <v>0</v>
      </c>
      <c r="BI232" s="241">
        <f>IF(N232="nulová",J232,0)</f>
        <v>0</v>
      </c>
      <c r="BJ232" s="16" t="s">
        <v>83</v>
      </c>
      <c r="BK232" s="241">
        <f>ROUND(I232*H232,2)</f>
        <v>0</v>
      </c>
      <c r="BL232" s="16" t="s">
        <v>177</v>
      </c>
      <c r="BM232" s="240" t="s">
        <v>337</v>
      </c>
    </row>
    <row r="233" s="2" customFormat="1">
      <c r="A233" s="37"/>
      <c r="B233" s="38"/>
      <c r="C233" s="39"/>
      <c r="D233" s="242" t="s">
        <v>179</v>
      </c>
      <c r="E233" s="39"/>
      <c r="F233" s="243" t="s">
        <v>338</v>
      </c>
      <c r="G233" s="39"/>
      <c r="H233" s="39"/>
      <c r="I233" s="138"/>
      <c r="J233" s="39"/>
      <c r="K233" s="39"/>
      <c r="L233" s="43"/>
      <c r="M233" s="244"/>
      <c r="N233" s="245"/>
      <c r="O233" s="90"/>
      <c r="P233" s="90"/>
      <c r="Q233" s="90"/>
      <c r="R233" s="90"/>
      <c r="S233" s="90"/>
      <c r="T233" s="91"/>
      <c r="U233" s="37"/>
      <c r="V233" s="37"/>
      <c r="W233" s="37"/>
      <c r="X233" s="37"/>
      <c r="Y233" s="37"/>
      <c r="Z233" s="37"/>
      <c r="AA233" s="37"/>
      <c r="AB233" s="37"/>
      <c r="AC233" s="37"/>
      <c r="AD233" s="37"/>
      <c r="AE233" s="37"/>
      <c r="AT233" s="16" t="s">
        <v>179</v>
      </c>
      <c r="AU233" s="16" t="s">
        <v>87</v>
      </c>
    </row>
    <row r="234" s="2" customFormat="1">
      <c r="A234" s="37"/>
      <c r="B234" s="38"/>
      <c r="C234" s="39"/>
      <c r="D234" s="242" t="s">
        <v>181</v>
      </c>
      <c r="E234" s="39"/>
      <c r="F234" s="246" t="s">
        <v>333</v>
      </c>
      <c r="G234" s="39"/>
      <c r="H234" s="39"/>
      <c r="I234" s="138"/>
      <c r="J234" s="39"/>
      <c r="K234" s="39"/>
      <c r="L234" s="43"/>
      <c r="M234" s="244"/>
      <c r="N234" s="245"/>
      <c r="O234" s="90"/>
      <c r="P234" s="90"/>
      <c r="Q234" s="90"/>
      <c r="R234" s="90"/>
      <c r="S234" s="90"/>
      <c r="T234" s="91"/>
      <c r="U234" s="37"/>
      <c r="V234" s="37"/>
      <c r="W234" s="37"/>
      <c r="X234" s="37"/>
      <c r="Y234" s="37"/>
      <c r="Z234" s="37"/>
      <c r="AA234" s="37"/>
      <c r="AB234" s="37"/>
      <c r="AC234" s="37"/>
      <c r="AD234" s="37"/>
      <c r="AE234" s="37"/>
      <c r="AT234" s="16" t="s">
        <v>181</v>
      </c>
      <c r="AU234" s="16" t="s">
        <v>87</v>
      </c>
    </row>
    <row r="235" s="13" customFormat="1">
      <c r="A235" s="13"/>
      <c r="B235" s="247"/>
      <c r="C235" s="248"/>
      <c r="D235" s="242" t="s">
        <v>183</v>
      </c>
      <c r="E235" s="249" t="s">
        <v>1</v>
      </c>
      <c r="F235" s="250" t="s">
        <v>122</v>
      </c>
      <c r="G235" s="248"/>
      <c r="H235" s="251">
        <v>1.3</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183</v>
      </c>
      <c r="AU235" s="257" t="s">
        <v>87</v>
      </c>
      <c r="AV235" s="13" t="s">
        <v>87</v>
      </c>
      <c r="AW235" s="13" t="s">
        <v>33</v>
      </c>
      <c r="AX235" s="13" t="s">
        <v>83</v>
      </c>
      <c r="AY235" s="257" t="s">
        <v>170</v>
      </c>
    </row>
    <row r="236" s="2" customFormat="1" ht="21.75" customHeight="1">
      <c r="A236" s="37"/>
      <c r="B236" s="38"/>
      <c r="C236" s="229" t="s">
        <v>339</v>
      </c>
      <c r="D236" s="229" t="s">
        <v>172</v>
      </c>
      <c r="E236" s="230" t="s">
        <v>340</v>
      </c>
      <c r="F236" s="231" t="s">
        <v>341</v>
      </c>
      <c r="G236" s="232" t="s">
        <v>175</v>
      </c>
      <c r="H236" s="233">
        <v>28.899999999999999</v>
      </c>
      <c r="I236" s="234"/>
      <c r="J236" s="235">
        <f>ROUND(I236*H236,2)</f>
        <v>0</v>
      </c>
      <c r="K236" s="231" t="s">
        <v>176</v>
      </c>
      <c r="L236" s="43"/>
      <c r="M236" s="236" t="s">
        <v>1</v>
      </c>
      <c r="N236" s="237" t="s">
        <v>43</v>
      </c>
      <c r="O236" s="90"/>
      <c r="P236" s="238">
        <f>O236*H236</f>
        <v>0</v>
      </c>
      <c r="Q236" s="238">
        <v>0</v>
      </c>
      <c r="R236" s="238">
        <f>Q236*H236</f>
        <v>0</v>
      </c>
      <c r="S236" s="238">
        <v>0</v>
      </c>
      <c r="T236" s="239">
        <f>S236*H236</f>
        <v>0</v>
      </c>
      <c r="U236" s="37"/>
      <c r="V236" s="37"/>
      <c r="W236" s="37"/>
      <c r="X236" s="37"/>
      <c r="Y236" s="37"/>
      <c r="Z236" s="37"/>
      <c r="AA236" s="37"/>
      <c r="AB236" s="37"/>
      <c r="AC236" s="37"/>
      <c r="AD236" s="37"/>
      <c r="AE236" s="37"/>
      <c r="AR236" s="240" t="s">
        <v>177</v>
      </c>
      <c r="AT236" s="240" t="s">
        <v>172</v>
      </c>
      <c r="AU236" s="240" t="s">
        <v>87</v>
      </c>
      <c r="AY236" s="16" t="s">
        <v>170</v>
      </c>
      <c r="BE236" s="241">
        <f>IF(N236="základní",J236,0)</f>
        <v>0</v>
      </c>
      <c r="BF236" s="241">
        <f>IF(N236="snížená",J236,0)</f>
        <v>0</v>
      </c>
      <c r="BG236" s="241">
        <f>IF(N236="zákl. přenesená",J236,0)</f>
        <v>0</v>
      </c>
      <c r="BH236" s="241">
        <f>IF(N236="sníž. přenesená",J236,0)</f>
        <v>0</v>
      </c>
      <c r="BI236" s="241">
        <f>IF(N236="nulová",J236,0)</f>
        <v>0</v>
      </c>
      <c r="BJ236" s="16" t="s">
        <v>83</v>
      </c>
      <c r="BK236" s="241">
        <f>ROUND(I236*H236,2)</f>
        <v>0</v>
      </c>
      <c r="BL236" s="16" t="s">
        <v>177</v>
      </c>
      <c r="BM236" s="240" t="s">
        <v>342</v>
      </c>
    </row>
    <row r="237" s="2" customFormat="1">
      <c r="A237" s="37"/>
      <c r="B237" s="38"/>
      <c r="C237" s="39"/>
      <c r="D237" s="242" t="s">
        <v>179</v>
      </c>
      <c r="E237" s="39"/>
      <c r="F237" s="243" t="s">
        <v>343</v>
      </c>
      <c r="G237" s="39"/>
      <c r="H237" s="39"/>
      <c r="I237" s="138"/>
      <c r="J237" s="39"/>
      <c r="K237" s="39"/>
      <c r="L237" s="43"/>
      <c r="M237" s="244"/>
      <c r="N237" s="245"/>
      <c r="O237" s="90"/>
      <c r="P237" s="90"/>
      <c r="Q237" s="90"/>
      <c r="R237" s="90"/>
      <c r="S237" s="90"/>
      <c r="T237" s="91"/>
      <c r="U237" s="37"/>
      <c r="V237" s="37"/>
      <c r="W237" s="37"/>
      <c r="X237" s="37"/>
      <c r="Y237" s="37"/>
      <c r="Z237" s="37"/>
      <c r="AA237" s="37"/>
      <c r="AB237" s="37"/>
      <c r="AC237" s="37"/>
      <c r="AD237" s="37"/>
      <c r="AE237" s="37"/>
      <c r="AT237" s="16" t="s">
        <v>179</v>
      </c>
      <c r="AU237" s="16" t="s">
        <v>87</v>
      </c>
    </row>
    <row r="238" s="2" customFormat="1">
      <c r="A238" s="37"/>
      <c r="B238" s="38"/>
      <c r="C238" s="39"/>
      <c r="D238" s="242" t="s">
        <v>181</v>
      </c>
      <c r="E238" s="39"/>
      <c r="F238" s="246" t="s">
        <v>344</v>
      </c>
      <c r="G238" s="39"/>
      <c r="H238" s="39"/>
      <c r="I238" s="138"/>
      <c r="J238" s="39"/>
      <c r="K238" s="39"/>
      <c r="L238" s="43"/>
      <c r="M238" s="244"/>
      <c r="N238" s="245"/>
      <c r="O238" s="90"/>
      <c r="P238" s="90"/>
      <c r="Q238" s="90"/>
      <c r="R238" s="90"/>
      <c r="S238" s="90"/>
      <c r="T238" s="91"/>
      <c r="U238" s="37"/>
      <c r="V238" s="37"/>
      <c r="W238" s="37"/>
      <c r="X238" s="37"/>
      <c r="Y238" s="37"/>
      <c r="Z238" s="37"/>
      <c r="AA238" s="37"/>
      <c r="AB238" s="37"/>
      <c r="AC238" s="37"/>
      <c r="AD238" s="37"/>
      <c r="AE238" s="37"/>
      <c r="AT238" s="16" t="s">
        <v>181</v>
      </c>
      <c r="AU238" s="16" t="s">
        <v>87</v>
      </c>
    </row>
    <row r="239" s="13" customFormat="1">
      <c r="A239" s="13"/>
      <c r="B239" s="247"/>
      <c r="C239" s="248"/>
      <c r="D239" s="242" t="s">
        <v>183</v>
      </c>
      <c r="E239" s="249" t="s">
        <v>1</v>
      </c>
      <c r="F239" s="250" t="s">
        <v>121</v>
      </c>
      <c r="G239" s="248"/>
      <c r="H239" s="251">
        <v>28.899999999999999</v>
      </c>
      <c r="I239" s="252"/>
      <c r="J239" s="248"/>
      <c r="K239" s="248"/>
      <c r="L239" s="253"/>
      <c r="M239" s="254"/>
      <c r="N239" s="255"/>
      <c r="O239" s="255"/>
      <c r="P239" s="255"/>
      <c r="Q239" s="255"/>
      <c r="R239" s="255"/>
      <c r="S239" s="255"/>
      <c r="T239" s="256"/>
      <c r="U239" s="13"/>
      <c r="V239" s="13"/>
      <c r="W239" s="13"/>
      <c r="X239" s="13"/>
      <c r="Y239" s="13"/>
      <c r="Z239" s="13"/>
      <c r="AA239" s="13"/>
      <c r="AB239" s="13"/>
      <c r="AC239" s="13"/>
      <c r="AD239" s="13"/>
      <c r="AE239" s="13"/>
      <c r="AT239" s="257" t="s">
        <v>183</v>
      </c>
      <c r="AU239" s="257" t="s">
        <v>87</v>
      </c>
      <c r="AV239" s="13" t="s">
        <v>87</v>
      </c>
      <c r="AW239" s="13" t="s">
        <v>33</v>
      </c>
      <c r="AX239" s="13" t="s">
        <v>83</v>
      </c>
      <c r="AY239" s="257" t="s">
        <v>170</v>
      </c>
    </row>
    <row r="240" s="2" customFormat="1" ht="16.5" customHeight="1">
      <c r="A240" s="37"/>
      <c r="B240" s="38"/>
      <c r="C240" s="229" t="s">
        <v>345</v>
      </c>
      <c r="D240" s="229" t="s">
        <v>172</v>
      </c>
      <c r="E240" s="230" t="s">
        <v>346</v>
      </c>
      <c r="F240" s="231" t="s">
        <v>347</v>
      </c>
      <c r="G240" s="232" t="s">
        <v>175</v>
      </c>
      <c r="H240" s="233">
        <v>28.899999999999999</v>
      </c>
      <c r="I240" s="234"/>
      <c r="J240" s="235">
        <f>ROUND(I240*H240,2)</f>
        <v>0</v>
      </c>
      <c r="K240" s="231" t="s">
        <v>176</v>
      </c>
      <c r="L240" s="43"/>
      <c r="M240" s="236" t="s">
        <v>1</v>
      </c>
      <c r="N240" s="237" t="s">
        <v>43</v>
      </c>
      <c r="O240" s="90"/>
      <c r="P240" s="238">
        <f>O240*H240</f>
        <v>0</v>
      </c>
      <c r="Q240" s="238">
        <v>0</v>
      </c>
      <c r="R240" s="238">
        <f>Q240*H240</f>
        <v>0</v>
      </c>
      <c r="S240" s="238">
        <v>0</v>
      </c>
      <c r="T240" s="239">
        <f>S240*H240</f>
        <v>0</v>
      </c>
      <c r="U240" s="37"/>
      <c r="V240" s="37"/>
      <c r="W240" s="37"/>
      <c r="X240" s="37"/>
      <c r="Y240" s="37"/>
      <c r="Z240" s="37"/>
      <c r="AA240" s="37"/>
      <c r="AB240" s="37"/>
      <c r="AC240" s="37"/>
      <c r="AD240" s="37"/>
      <c r="AE240" s="37"/>
      <c r="AR240" s="240" t="s">
        <v>177</v>
      </c>
      <c r="AT240" s="240" t="s">
        <v>172</v>
      </c>
      <c r="AU240" s="240" t="s">
        <v>87</v>
      </c>
      <c r="AY240" s="16" t="s">
        <v>170</v>
      </c>
      <c r="BE240" s="241">
        <f>IF(N240="základní",J240,0)</f>
        <v>0</v>
      </c>
      <c r="BF240" s="241">
        <f>IF(N240="snížená",J240,0)</f>
        <v>0</v>
      </c>
      <c r="BG240" s="241">
        <f>IF(N240="zákl. přenesená",J240,0)</f>
        <v>0</v>
      </c>
      <c r="BH240" s="241">
        <f>IF(N240="sníž. přenesená",J240,0)</f>
        <v>0</v>
      </c>
      <c r="BI240" s="241">
        <f>IF(N240="nulová",J240,0)</f>
        <v>0</v>
      </c>
      <c r="BJ240" s="16" t="s">
        <v>83</v>
      </c>
      <c r="BK240" s="241">
        <f>ROUND(I240*H240,2)</f>
        <v>0</v>
      </c>
      <c r="BL240" s="16" t="s">
        <v>177</v>
      </c>
      <c r="BM240" s="240" t="s">
        <v>348</v>
      </c>
    </row>
    <row r="241" s="2" customFormat="1">
      <c r="A241" s="37"/>
      <c r="B241" s="38"/>
      <c r="C241" s="39"/>
      <c r="D241" s="242" t="s">
        <v>179</v>
      </c>
      <c r="E241" s="39"/>
      <c r="F241" s="243" t="s">
        <v>349</v>
      </c>
      <c r="G241" s="39"/>
      <c r="H241" s="39"/>
      <c r="I241" s="138"/>
      <c r="J241" s="39"/>
      <c r="K241" s="39"/>
      <c r="L241" s="43"/>
      <c r="M241" s="244"/>
      <c r="N241" s="245"/>
      <c r="O241" s="90"/>
      <c r="P241" s="90"/>
      <c r="Q241" s="90"/>
      <c r="R241" s="90"/>
      <c r="S241" s="90"/>
      <c r="T241" s="91"/>
      <c r="U241" s="37"/>
      <c r="V241" s="37"/>
      <c r="W241" s="37"/>
      <c r="X241" s="37"/>
      <c r="Y241" s="37"/>
      <c r="Z241" s="37"/>
      <c r="AA241" s="37"/>
      <c r="AB241" s="37"/>
      <c r="AC241" s="37"/>
      <c r="AD241" s="37"/>
      <c r="AE241" s="37"/>
      <c r="AT241" s="16" t="s">
        <v>179</v>
      </c>
      <c r="AU241" s="16" t="s">
        <v>87</v>
      </c>
    </row>
    <row r="242" s="13" customFormat="1">
      <c r="A242" s="13"/>
      <c r="B242" s="247"/>
      <c r="C242" s="248"/>
      <c r="D242" s="242" t="s">
        <v>183</v>
      </c>
      <c r="E242" s="249" t="s">
        <v>1</v>
      </c>
      <c r="F242" s="250" t="s">
        <v>121</v>
      </c>
      <c r="G242" s="248"/>
      <c r="H242" s="251">
        <v>28.899999999999999</v>
      </c>
      <c r="I242" s="252"/>
      <c r="J242" s="248"/>
      <c r="K242" s="248"/>
      <c r="L242" s="253"/>
      <c r="M242" s="254"/>
      <c r="N242" s="255"/>
      <c r="O242" s="255"/>
      <c r="P242" s="255"/>
      <c r="Q242" s="255"/>
      <c r="R242" s="255"/>
      <c r="S242" s="255"/>
      <c r="T242" s="256"/>
      <c r="U242" s="13"/>
      <c r="V242" s="13"/>
      <c r="W242" s="13"/>
      <c r="X242" s="13"/>
      <c r="Y242" s="13"/>
      <c r="Z242" s="13"/>
      <c r="AA242" s="13"/>
      <c r="AB242" s="13"/>
      <c r="AC242" s="13"/>
      <c r="AD242" s="13"/>
      <c r="AE242" s="13"/>
      <c r="AT242" s="257" t="s">
        <v>183</v>
      </c>
      <c r="AU242" s="257" t="s">
        <v>87</v>
      </c>
      <c r="AV242" s="13" t="s">
        <v>87</v>
      </c>
      <c r="AW242" s="13" t="s">
        <v>33</v>
      </c>
      <c r="AX242" s="13" t="s">
        <v>83</v>
      </c>
      <c r="AY242" s="257" t="s">
        <v>170</v>
      </c>
    </row>
    <row r="243" s="2" customFormat="1" ht="21.75" customHeight="1">
      <c r="A243" s="37"/>
      <c r="B243" s="38"/>
      <c r="C243" s="229" t="s">
        <v>350</v>
      </c>
      <c r="D243" s="229" t="s">
        <v>172</v>
      </c>
      <c r="E243" s="230" t="s">
        <v>351</v>
      </c>
      <c r="F243" s="231" t="s">
        <v>352</v>
      </c>
      <c r="G243" s="232" t="s">
        <v>175</v>
      </c>
      <c r="H243" s="233">
        <v>28.899999999999999</v>
      </c>
      <c r="I243" s="234"/>
      <c r="J243" s="235">
        <f>ROUND(I243*H243,2)</f>
        <v>0</v>
      </c>
      <c r="K243" s="231" t="s">
        <v>176</v>
      </c>
      <c r="L243" s="43"/>
      <c r="M243" s="236" t="s">
        <v>1</v>
      </c>
      <c r="N243" s="237" t="s">
        <v>43</v>
      </c>
      <c r="O243" s="90"/>
      <c r="P243" s="238">
        <f>O243*H243</f>
        <v>0</v>
      </c>
      <c r="Q243" s="238">
        <v>0</v>
      </c>
      <c r="R243" s="238">
        <f>Q243*H243</f>
        <v>0</v>
      </c>
      <c r="S243" s="238">
        <v>0</v>
      </c>
      <c r="T243" s="239">
        <f>S243*H243</f>
        <v>0</v>
      </c>
      <c r="U243" s="37"/>
      <c r="V243" s="37"/>
      <c r="W243" s="37"/>
      <c r="X243" s="37"/>
      <c r="Y243" s="37"/>
      <c r="Z243" s="37"/>
      <c r="AA243" s="37"/>
      <c r="AB243" s="37"/>
      <c r="AC243" s="37"/>
      <c r="AD243" s="37"/>
      <c r="AE243" s="37"/>
      <c r="AR243" s="240" t="s">
        <v>177</v>
      </c>
      <c r="AT243" s="240" t="s">
        <v>172</v>
      </c>
      <c r="AU243" s="240" t="s">
        <v>87</v>
      </c>
      <c r="AY243" s="16" t="s">
        <v>170</v>
      </c>
      <c r="BE243" s="241">
        <f>IF(N243="základní",J243,0)</f>
        <v>0</v>
      </c>
      <c r="BF243" s="241">
        <f>IF(N243="snížená",J243,0)</f>
        <v>0</v>
      </c>
      <c r="BG243" s="241">
        <f>IF(N243="zákl. přenesená",J243,0)</f>
        <v>0</v>
      </c>
      <c r="BH243" s="241">
        <f>IF(N243="sníž. přenesená",J243,0)</f>
        <v>0</v>
      </c>
      <c r="BI243" s="241">
        <f>IF(N243="nulová",J243,0)</f>
        <v>0</v>
      </c>
      <c r="BJ243" s="16" t="s">
        <v>83</v>
      </c>
      <c r="BK243" s="241">
        <f>ROUND(I243*H243,2)</f>
        <v>0</v>
      </c>
      <c r="BL243" s="16" t="s">
        <v>177</v>
      </c>
      <c r="BM243" s="240" t="s">
        <v>353</v>
      </c>
    </row>
    <row r="244" s="2" customFormat="1">
      <c r="A244" s="37"/>
      <c r="B244" s="38"/>
      <c r="C244" s="39"/>
      <c r="D244" s="242" t="s">
        <v>179</v>
      </c>
      <c r="E244" s="39"/>
      <c r="F244" s="243" t="s">
        <v>354</v>
      </c>
      <c r="G244" s="39"/>
      <c r="H244" s="39"/>
      <c r="I244" s="138"/>
      <c r="J244" s="39"/>
      <c r="K244" s="39"/>
      <c r="L244" s="43"/>
      <c r="M244" s="244"/>
      <c r="N244" s="245"/>
      <c r="O244" s="90"/>
      <c r="P244" s="90"/>
      <c r="Q244" s="90"/>
      <c r="R244" s="90"/>
      <c r="S244" s="90"/>
      <c r="T244" s="91"/>
      <c r="U244" s="37"/>
      <c r="V244" s="37"/>
      <c r="W244" s="37"/>
      <c r="X244" s="37"/>
      <c r="Y244" s="37"/>
      <c r="Z244" s="37"/>
      <c r="AA244" s="37"/>
      <c r="AB244" s="37"/>
      <c r="AC244" s="37"/>
      <c r="AD244" s="37"/>
      <c r="AE244" s="37"/>
      <c r="AT244" s="16" t="s">
        <v>179</v>
      </c>
      <c r="AU244" s="16" t="s">
        <v>87</v>
      </c>
    </row>
    <row r="245" s="2" customFormat="1">
      <c r="A245" s="37"/>
      <c r="B245" s="38"/>
      <c r="C245" s="39"/>
      <c r="D245" s="242" t="s">
        <v>181</v>
      </c>
      <c r="E245" s="39"/>
      <c r="F245" s="246" t="s">
        <v>355</v>
      </c>
      <c r="G245" s="39"/>
      <c r="H245" s="39"/>
      <c r="I245" s="138"/>
      <c r="J245" s="39"/>
      <c r="K245" s="39"/>
      <c r="L245" s="43"/>
      <c r="M245" s="244"/>
      <c r="N245" s="245"/>
      <c r="O245" s="90"/>
      <c r="P245" s="90"/>
      <c r="Q245" s="90"/>
      <c r="R245" s="90"/>
      <c r="S245" s="90"/>
      <c r="T245" s="91"/>
      <c r="U245" s="37"/>
      <c r="V245" s="37"/>
      <c r="W245" s="37"/>
      <c r="X245" s="37"/>
      <c r="Y245" s="37"/>
      <c r="Z245" s="37"/>
      <c r="AA245" s="37"/>
      <c r="AB245" s="37"/>
      <c r="AC245" s="37"/>
      <c r="AD245" s="37"/>
      <c r="AE245" s="37"/>
      <c r="AT245" s="16" t="s">
        <v>181</v>
      </c>
      <c r="AU245" s="16" t="s">
        <v>87</v>
      </c>
    </row>
    <row r="246" s="13" customFormat="1">
      <c r="A246" s="13"/>
      <c r="B246" s="247"/>
      <c r="C246" s="248"/>
      <c r="D246" s="242" t="s">
        <v>183</v>
      </c>
      <c r="E246" s="249" t="s">
        <v>1</v>
      </c>
      <c r="F246" s="250" t="s">
        <v>121</v>
      </c>
      <c r="G246" s="248"/>
      <c r="H246" s="251">
        <v>28.899999999999999</v>
      </c>
      <c r="I246" s="252"/>
      <c r="J246" s="248"/>
      <c r="K246" s="248"/>
      <c r="L246" s="253"/>
      <c r="M246" s="254"/>
      <c r="N246" s="255"/>
      <c r="O246" s="255"/>
      <c r="P246" s="255"/>
      <c r="Q246" s="255"/>
      <c r="R246" s="255"/>
      <c r="S246" s="255"/>
      <c r="T246" s="256"/>
      <c r="U246" s="13"/>
      <c r="V246" s="13"/>
      <c r="W246" s="13"/>
      <c r="X246" s="13"/>
      <c r="Y246" s="13"/>
      <c r="Z246" s="13"/>
      <c r="AA246" s="13"/>
      <c r="AB246" s="13"/>
      <c r="AC246" s="13"/>
      <c r="AD246" s="13"/>
      <c r="AE246" s="13"/>
      <c r="AT246" s="257" t="s">
        <v>183</v>
      </c>
      <c r="AU246" s="257" t="s">
        <v>87</v>
      </c>
      <c r="AV246" s="13" t="s">
        <v>87</v>
      </c>
      <c r="AW246" s="13" t="s">
        <v>33</v>
      </c>
      <c r="AX246" s="13" t="s">
        <v>83</v>
      </c>
      <c r="AY246" s="257" t="s">
        <v>170</v>
      </c>
    </row>
    <row r="247" s="2" customFormat="1" ht="21.75" customHeight="1">
      <c r="A247" s="37"/>
      <c r="B247" s="38"/>
      <c r="C247" s="229" t="s">
        <v>356</v>
      </c>
      <c r="D247" s="229" t="s">
        <v>172</v>
      </c>
      <c r="E247" s="230" t="s">
        <v>357</v>
      </c>
      <c r="F247" s="231" t="s">
        <v>358</v>
      </c>
      <c r="G247" s="232" t="s">
        <v>175</v>
      </c>
      <c r="H247" s="233">
        <v>81.099999999999994</v>
      </c>
      <c r="I247" s="234"/>
      <c r="J247" s="235">
        <f>ROUND(I247*H247,2)</f>
        <v>0</v>
      </c>
      <c r="K247" s="231" t="s">
        <v>176</v>
      </c>
      <c r="L247" s="43"/>
      <c r="M247" s="236" t="s">
        <v>1</v>
      </c>
      <c r="N247" s="237" t="s">
        <v>43</v>
      </c>
      <c r="O247" s="90"/>
      <c r="P247" s="238">
        <f>O247*H247</f>
        <v>0</v>
      </c>
      <c r="Q247" s="238">
        <v>0.084250000000000005</v>
      </c>
      <c r="R247" s="238">
        <f>Q247*H247</f>
        <v>6.8326750000000001</v>
      </c>
      <c r="S247" s="238">
        <v>0</v>
      </c>
      <c r="T247" s="239">
        <f>S247*H247</f>
        <v>0</v>
      </c>
      <c r="U247" s="37"/>
      <c r="V247" s="37"/>
      <c r="W247" s="37"/>
      <c r="X247" s="37"/>
      <c r="Y247" s="37"/>
      <c r="Z247" s="37"/>
      <c r="AA247" s="37"/>
      <c r="AB247" s="37"/>
      <c r="AC247" s="37"/>
      <c r="AD247" s="37"/>
      <c r="AE247" s="37"/>
      <c r="AR247" s="240" t="s">
        <v>177</v>
      </c>
      <c r="AT247" s="240" t="s">
        <v>172</v>
      </c>
      <c r="AU247" s="240" t="s">
        <v>87</v>
      </c>
      <c r="AY247" s="16" t="s">
        <v>170</v>
      </c>
      <c r="BE247" s="241">
        <f>IF(N247="základní",J247,0)</f>
        <v>0</v>
      </c>
      <c r="BF247" s="241">
        <f>IF(N247="snížená",J247,0)</f>
        <v>0</v>
      </c>
      <c r="BG247" s="241">
        <f>IF(N247="zákl. přenesená",J247,0)</f>
        <v>0</v>
      </c>
      <c r="BH247" s="241">
        <f>IF(N247="sníž. přenesená",J247,0)</f>
        <v>0</v>
      </c>
      <c r="BI247" s="241">
        <f>IF(N247="nulová",J247,0)</f>
        <v>0</v>
      </c>
      <c r="BJ247" s="16" t="s">
        <v>83</v>
      </c>
      <c r="BK247" s="241">
        <f>ROUND(I247*H247,2)</f>
        <v>0</v>
      </c>
      <c r="BL247" s="16" t="s">
        <v>177</v>
      </c>
      <c r="BM247" s="240" t="s">
        <v>359</v>
      </c>
    </row>
    <row r="248" s="2" customFormat="1">
      <c r="A248" s="37"/>
      <c r="B248" s="38"/>
      <c r="C248" s="39"/>
      <c r="D248" s="242" t="s">
        <v>179</v>
      </c>
      <c r="E248" s="39"/>
      <c r="F248" s="243" t="s">
        <v>360</v>
      </c>
      <c r="G248" s="39"/>
      <c r="H248" s="39"/>
      <c r="I248" s="138"/>
      <c r="J248" s="39"/>
      <c r="K248" s="39"/>
      <c r="L248" s="43"/>
      <c r="M248" s="244"/>
      <c r="N248" s="245"/>
      <c r="O248" s="90"/>
      <c r="P248" s="90"/>
      <c r="Q248" s="90"/>
      <c r="R248" s="90"/>
      <c r="S248" s="90"/>
      <c r="T248" s="91"/>
      <c r="U248" s="37"/>
      <c r="V248" s="37"/>
      <c r="W248" s="37"/>
      <c r="X248" s="37"/>
      <c r="Y248" s="37"/>
      <c r="Z248" s="37"/>
      <c r="AA248" s="37"/>
      <c r="AB248" s="37"/>
      <c r="AC248" s="37"/>
      <c r="AD248" s="37"/>
      <c r="AE248" s="37"/>
      <c r="AT248" s="16" t="s">
        <v>179</v>
      </c>
      <c r="AU248" s="16" t="s">
        <v>87</v>
      </c>
    </row>
    <row r="249" s="2" customFormat="1">
      <c r="A249" s="37"/>
      <c r="B249" s="38"/>
      <c r="C249" s="39"/>
      <c r="D249" s="242" t="s">
        <v>181</v>
      </c>
      <c r="E249" s="39"/>
      <c r="F249" s="246" t="s">
        <v>361</v>
      </c>
      <c r="G249" s="39"/>
      <c r="H249" s="39"/>
      <c r="I249" s="138"/>
      <c r="J249" s="39"/>
      <c r="K249" s="39"/>
      <c r="L249" s="43"/>
      <c r="M249" s="244"/>
      <c r="N249" s="245"/>
      <c r="O249" s="90"/>
      <c r="P249" s="90"/>
      <c r="Q249" s="90"/>
      <c r="R249" s="90"/>
      <c r="S249" s="90"/>
      <c r="T249" s="91"/>
      <c r="U249" s="37"/>
      <c r="V249" s="37"/>
      <c r="W249" s="37"/>
      <c r="X249" s="37"/>
      <c r="Y249" s="37"/>
      <c r="Z249" s="37"/>
      <c r="AA249" s="37"/>
      <c r="AB249" s="37"/>
      <c r="AC249" s="37"/>
      <c r="AD249" s="37"/>
      <c r="AE249" s="37"/>
      <c r="AT249" s="16" t="s">
        <v>181</v>
      </c>
      <c r="AU249" s="16" t="s">
        <v>87</v>
      </c>
    </row>
    <row r="250" s="13" customFormat="1">
      <c r="A250" s="13"/>
      <c r="B250" s="247"/>
      <c r="C250" s="248"/>
      <c r="D250" s="242" t="s">
        <v>183</v>
      </c>
      <c r="E250" s="249" t="s">
        <v>1</v>
      </c>
      <c r="F250" s="250" t="s">
        <v>362</v>
      </c>
      <c r="G250" s="248"/>
      <c r="H250" s="251">
        <v>81.099999999999994</v>
      </c>
      <c r="I250" s="252"/>
      <c r="J250" s="248"/>
      <c r="K250" s="248"/>
      <c r="L250" s="253"/>
      <c r="M250" s="254"/>
      <c r="N250" s="255"/>
      <c r="O250" s="255"/>
      <c r="P250" s="255"/>
      <c r="Q250" s="255"/>
      <c r="R250" s="255"/>
      <c r="S250" s="255"/>
      <c r="T250" s="256"/>
      <c r="U250" s="13"/>
      <c r="V250" s="13"/>
      <c r="W250" s="13"/>
      <c r="X250" s="13"/>
      <c r="Y250" s="13"/>
      <c r="Z250" s="13"/>
      <c r="AA250" s="13"/>
      <c r="AB250" s="13"/>
      <c r="AC250" s="13"/>
      <c r="AD250" s="13"/>
      <c r="AE250" s="13"/>
      <c r="AT250" s="257" t="s">
        <v>183</v>
      </c>
      <c r="AU250" s="257" t="s">
        <v>87</v>
      </c>
      <c r="AV250" s="13" t="s">
        <v>87</v>
      </c>
      <c r="AW250" s="13" t="s">
        <v>33</v>
      </c>
      <c r="AX250" s="13" t="s">
        <v>83</v>
      </c>
      <c r="AY250" s="257" t="s">
        <v>170</v>
      </c>
    </row>
    <row r="251" s="2" customFormat="1" ht="21.75" customHeight="1">
      <c r="A251" s="37"/>
      <c r="B251" s="38"/>
      <c r="C251" s="269" t="s">
        <v>363</v>
      </c>
      <c r="D251" s="269" t="s">
        <v>301</v>
      </c>
      <c r="E251" s="270" t="s">
        <v>364</v>
      </c>
      <c r="F251" s="271" t="s">
        <v>365</v>
      </c>
      <c r="G251" s="272" t="s">
        <v>175</v>
      </c>
      <c r="H251" s="273">
        <v>7.8780000000000001</v>
      </c>
      <c r="I251" s="274"/>
      <c r="J251" s="275">
        <f>ROUND(I251*H251,2)</f>
        <v>0</v>
      </c>
      <c r="K251" s="271" t="s">
        <v>176</v>
      </c>
      <c r="L251" s="276"/>
      <c r="M251" s="277" t="s">
        <v>1</v>
      </c>
      <c r="N251" s="278" t="s">
        <v>43</v>
      </c>
      <c r="O251" s="90"/>
      <c r="P251" s="238">
        <f>O251*H251</f>
        <v>0</v>
      </c>
      <c r="Q251" s="238">
        <v>0.13100000000000001</v>
      </c>
      <c r="R251" s="238">
        <f>Q251*H251</f>
        <v>1.0320180000000001</v>
      </c>
      <c r="S251" s="238">
        <v>0</v>
      </c>
      <c r="T251" s="239">
        <f>S251*H251</f>
        <v>0</v>
      </c>
      <c r="U251" s="37"/>
      <c r="V251" s="37"/>
      <c r="W251" s="37"/>
      <c r="X251" s="37"/>
      <c r="Y251" s="37"/>
      <c r="Z251" s="37"/>
      <c r="AA251" s="37"/>
      <c r="AB251" s="37"/>
      <c r="AC251" s="37"/>
      <c r="AD251" s="37"/>
      <c r="AE251" s="37"/>
      <c r="AR251" s="240" t="s">
        <v>218</v>
      </c>
      <c r="AT251" s="240" t="s">
        <v>301</v>
      </c>
      <c r="AU251" s="240" t="s">
        <v>87</v>
      </c>
      <c r="AY251" s="16" t="s">
        <v>170</v>
      </c>
      <c r="BE251" s="241">
        <f>IF(N251="základní",J251,0)</f>
        <v>0</v>
      </c>
      <c r="BF251" s="241">
        <f>IF(N251="snížená",J251,0)</f>
        <v>0</v>
      </c>
      <c r="BG251" s="241">
        <f>IF(N251="zákl. přenesená",J251,0)</f>
        <v>0</v>
      </c>
      <c r="BH251" s="241">
        <f>IF(N251="sníž. přenesená",J251,0)</f>
        <v>0</v>
      </c>
      <c r="BI251" s="241">
        <f>IF(N251="nulová",J251,0)</f>
        <v>0</v>
      </c>
      <c r="BJ251" s="16" t="s">
        <v>83</v>
      </c>
      <c r="BK251" s="241">
        <f>ROUND(I251*H251,2)</f>
        <v>0</v>
      </c>
      <c r="BL251" s="16" t="s">
        <v>177</v>
      </c>
      <c r="BM251" s="240" t="s">
        <v>366</v>
      </c>
    </row>
    <row r="252" s="2" customFormat="1">
      <c r="A252" s="37"/>
      <c r="B252" s="38"/>
      <c r="C252" s="39"/>
      <c r="D252" s="242" t="s">
        <v>179</v>
      </c>
      <c r="E252" s="39"/>
      <c r="F252" s="243" t="s">
        <v>365</v>
      </c>
      <c r="G252" s="39"/>
      <c r="H252" s="39"/>
      <c r="I252" s="138"/>
      <c r="J252" s="39"/>
      <c r="K252" s="39"/>
      <c r="L252" s="43"/>
      <c r="M252" s="244"/>
      <c r="N252" s="245"/>
      <c r="O252" s="90"/>
      <c r="P252" s="90"/>
      <c r="Q252" s="90"/>
      <c r="R252" s="90"/>
      <c r="S252" s="90"/>
      <c r="T252" s="91"/>
      <c r="U252" s="37"/>
      <c r="V252" s="37"/>
      <c r="W252" s="37"/>
      <c r="X252" s="37"/>
      <c r="Y252" s="37"/>
      <c r="Z252" s="37"/>
      <c r="AA252" s="37"/>
      <c r="AB252" s="37"/>
      <c r="AC252" s="37"/>
      <c r="AD252" s="37"/>
      <c r="AE252" s="37"/>
      <c r="AT252" s="16" t="s">
        <v>179</v>
      </c>
      <c r="AU252" s="16" t="s">
        <v>87</v>
      </c>
    </row>
    <row r="253" s="13" customFormat="1">
      <c r="A253" s="13"/>
      <c r="B253" s="247"/>
      <c r="C253" s="248"/>
      <c r="D253" s="242" t="s">
        <v>183</v>
      </c>
      <c r="E253" s="249" t="s">
        <v>1</v>
      </c>
      <c r="F253" s="250" t="s">
        <v>367</v>
      </c>
      <c r="G253" s="248"/>
      <c r="H253" s="251">
        <v>7.8780000000000001</v>
      </c>
      <c r="I253" s="252"/>
      <c r="J253" s="248"/>
      <c r="K253" s="248"/>
      <c r="L253" s="253"/>
      <c r="M253" s="254"/>
      <c r="N253" s="255"/>
      <c r="O253" s="255"/>
      <c r="P253" s="255"/>
      <c r="Q253" s="255"/>
      <c r="R253" s="255"/>
      <c r="S253" s="255"/>
      <c r="T253" s="256"/>
      <c r="U253" s="13"/>
      <c r="V253" s="13"/>
      <c r="W253" s="13"/>
      <c r="X253" s="13"/>
      <c r="Y253" s="13"/>
      <c r="Z253" s="13"/>
      <c r="AA253" s="13"/>
      <c r="AB253" s="13"/>
      <c r="AC253" s="13"/>
      <c r="AD253" s="13"/>
      <c r="AE253" s="13"/>
      <c r="AT253" s="257" t="s">
        <v>183</v>
      </c>
      <c r="AU253" s="257" t="s">
        <v>87</v>
      </c>
      <c r="AV253" s="13" t="s">
        <v>87</v>
      </c>
      <c r="AW253" s="13" t="s">
        <v>33</v>
      </c>
      <c r="AX253" s="13" t="s">
        <v>83</v>
      </c>
      <c r="AY253" s="257" t="s">
        <v>170</v>
      </c>
    </row>
    <row r="254" s="2" customFormat="1" ht="16.5" customHeight="1">
      <c r="A254" s="37"/>
      <c r="B254" s="38"/>
      <c r="C254" s="269" t="s">
        <v>368</v>
      </c>
      <c r="D254" s="269" t="s">
        <v>301</v>
      </c>
      <c r="E254" s="270" t="s">
        <v>369</v>
      </c>
      <c r="F254" s="271" t="s">
        <v>370</v>
      </c>
      <c r="G254" s="272" t="s">
        <v>175</v>
      </c>
      <c r="H254" s="273">
        <v>20.728999999999999</v>
      </c>
      <c r="I254" s="274"/>
      <c r="J254" s="275">
        <f>ROUND(I254*H254,2)</f>
        <v>0</v>
      </c>
      <c r="K254" s="271" t="s">
        <v>176</v>
      </c>
      <c r="L254" s="276"/>
      <c r="M254" s="277" t="s">
        <v>1</v>
      </c>
      <c r="N254" s="278" t="s">
        <v>43</v>
      </c>
      <c r="O254" s="90"/>
      <c r="P254" s="238">
        <f>O254*H254</f>
        <v>0</v>
      </c>
      <c r="Q254" s="238">
        <v>0.12</v>
      </c>
      <c r="R254" s="238">
        <f>Q254*H254</f>
        <v>2.4874799999999997</v>
      </c>
      <c r="S254" s="238">
        <v>0</v>
      </c>
      <c r="T254" s="239">
        <f>S254*H254</f>
        <v>0</v>
      </c>
      <c r="U254" s="37"/>
      <c r="V254" s="37"/>
      <c r="W254" s="37"/>
      <c r="X254" s="37"/>
      <c r="Y254" s="37"/>
      <c r="Z254" s="37"/>
      <c r="AA254" s="37"/>
      <c r="AB254" s="37"/>
      <c r="AC254" s="37"/>
      <c r="AD254" s="37"/>
      <c r="AE254" s="37"/>
      <c r="AR254" s="240" t="s">
        <v>218</v>
      </c>
      <c r="AT254" s="240" t="s">
        <v>301</v>
      </c>
      <c r="AU254" s="240" t="s">
        <v>87</v>
      </c>
      <c r="AY254" s="16" t="s">
        <v>170</v>
      </c>
      <c r="BE254" s="241">
        <f>IF(N254="základní",J254,0)</f>
        <v>0</v>
      </c>
      <c r="BF254" s="241">
        <f>IF(N254="snížená",J254,0)</f>
        <v>0</v>
      </c>
      <c r="BG254" s="241">
        <f>IF(N254="zákl. přenesená",J254,0)</f>
        <v>0</v>
      </c>
      <c r="BH254" s="241">
        <f>IF(N254="sníž. přenesená",J254,0)</f>
        <v>0</v>
      </c>
      <c r="BI254" s="241">
        <f>IF(N254="nulová",J254,0)</f>
        <v>0</v>
      </c>
      <c r="BJ254" s="16" t="s">
        <v>83</v>
      </c>
      <c r="BK254" s="241">
        <f>ROUND(I254*H254,2)</f>
        <v>0</v>
      </c>
      <c r="BL254" s="16" t="s">
        <v>177</v>
      </c>
      <c r="BM254" s="240" t="s">
        <v>371</v>
      </c>
    </row>
    <row r="255" s="2" customFormat="1">
      <c r="A255" s="37"/>
      <c r="B255" s="38"/>
      <c r="C255" s="39"/>
      <c r="D255" s="242" t="s">
        <v>179</v>
      </c>
      <c r="E255" s="39"/>
      <c r="F255" s="243" t="s">
        <v>370</v>
      </c>
      <c r="G255" s="39"/>
      <c r="H255" s="39"/>
      <c r="I255" s="138"/>
      <c r="J255" s="39"/>
      <c r="K255" s="39"/>
      <c r="L255" s="43"/>
      <c r="M255" s="244"/>
      <c r="N255" s="245"/>
      <c r="O255" s="90"/>
      <c r="P255" s="90"/>
      <c r="Q255" s="90"/>
      <c r="R255" s="90"/>
      <c r="S255" s="90"/>
      <c r="T255" s="91"/>
      <c r="U255" s="37"/>
      <c r="V255" s="37"/>
      <c r="W255" s="37"/>
      <c r="X255" s="37"/>
      <c r="Y255" s="37"/>
      <c r="Z255" s="37"/>
      <c r="AA255" s="37"/>
      <c r="AB255" s="37"/>
      <c r="AC255" s="37"/>
      <c r="AD255" s="37"/>
      <c r="AE255" s="37"/>
      <c r="AT255" s="16" t="s">
        <v>179</v>
      </c>
      <c r="AU255" s="16" t="s">
        <v>87</v>
      </c>
    </row>
    <row r="256" s="13" customFormat="1">
      <c r="A256" s="13"/>
      <c r="B256" s="247"/>
      <c r="C256" s="248"/>
      <c r="D256" s="242" t="s">
        <v>183</v>
      </c>
      <c r="E256" s="249" t="s">
        <v>1</v>
      </c>
      <c r="F256" s="250" t="s">
        <v>372</v>
      </c>
      <c r="G256" s="248"/>
      <c r="H256" s="251">
        <v>20.728999999999999</v>
      </c>
      <c r="I256" s="252"/>
      <c r="J256" s="248"/>
      <c r="K256" s="248"/>
      <c r="L256" s="253"/>
      <c r="M256" s="254"/>
      <c r="N256" s="255"/>
      <c r="O256" s="255"/>
      <c r="P256" s="255"/>
      <c r="Q256" s="255"/>
      <c r="R256" s="255"/>
      <c r="S256" s="255"/>
      <c r="T256" s="256"/>
      <c r="U256" s="13"/>
      <c r="V256" s="13"/>
      <c r="W256" s="13"/>
      <c r="X256" s="13"/>
      <c r="Y256" s="13"/>
      <c r="Z256" s="13"/>
      <c r="AA256" s="13"/>
      <c r="AB256" s="13"/>
      <c r="AC256" s="13"/>
      <c r="AD256" s="13"/>
      <c r="AE256" s="13"/>
      <c r="AT256" s="257" t="s">
        <v>183</v>
      </c>
      <c r="AU256" s="257" t="s">
        <v>87</v>
      </c>
      <c r="AV256" s="13" t="s">
        <v>87</v>
      </c>
      <c r="AW256" s="13" t="s">
        <v>33</v>
      </c>
      <c r="AX256" s="13" t="s">
        <v>83</v>
      </c>
      <c r="AY256" s="257" t="s">
        <v>170</v>
      </c>
    </row>
    <row r="257" s="2" customFormat="1" ht="16.5" customHeight="1">
      <c r="A257" s="37"/>
      <c r="B257" s="38"/>
      <c r="C257" s="269" t="s">
        <v>373</v>
      </c>
      <c r="D257" s="269" t="s">
        <v>301</v>
      </c>
      <c r="E257" s="270" t="s">
        <v>374</v>
      </c>
      <c r="F257" s="271" t="s">
        <v>375</v>
      </c>
      <c r="G257" s="272" t="s">
        <v>175</v>
      </c>
      <c r="H257" s="273">
        <v>53.304000000000002</v>
      </c>
      <c r="I257" s="274"/>
      <c r="J257" s="275">
        <f>ROUND(I257*H257,2)</f>
        <v>0</v>
      </c>
      <c r="K257" s="271" t="s">
        <v>176</v>
      </c>
      <c r="L257" s="276"/>
      <c r="M257" s="277" t="s">
        <v>1</v>
      </c>
      <c r="N257" s="278" t="s">
        <v>43</v>
      </c>
      <c r="O257" s="90"/>
      <c r="P257" s="238">
        <f>O257*H257</f>
        <v>0</v>
      </c>
      <c r="Q257" s="238">
        <v>0.13100000000000001</v>
      </c>
      <c r="R257" s="238">
        <f>Q257*H257</f>
        <v>6.9828240000000008</v>
      </c>
      <c r="S257" s="238">
        <v>0</v>
      </c>
      <c r="T257" s="239">
        <f>S257*H257</f>
        <v>0</v>
      </c>
      <c r="U257" s="37"/>
      <c r="V257" s="37"/>
      <c r="W257" s="37"/>
      <c r="X257" s="37"/>
      <c r="Y257" s="37"/>
      <c r="Z257" s="37"/>
      <c r="AA257" s="37"/>
      <c r="AB257" s="37"/>
      <c r="AC257" s="37"/>
      <c r="AD257" s="37"/>
      <c r="AE257" s="37"/>
      <c r="AR257" s="240" t="s">
        <v>218</v>
      </c>
      <c r="AT257" s="240" t="s">
        <v>301</v>
      </c>
      <c r="AU257" s="240" t="s">
        <v>87</v>
      </c>
      <c r="AY257" s="16" t="s">
        <v>170</v>
      </c>
      <c r="BE257" s="241">
        <f>IF(N257="základní",J257,0)</f>
        <v>0</v>
      </c>
      <c r="BF257" s="241">
        <f>IF(N257="snížená",J257,0)</f>
        <v>0</v>
      </c>
      <c r="BG257" s="241">
        <f>IF(N257="zákl. přenesená",J257,0)</f>
        <v>0</v>
      </c>
      <c r="BH257" s="241">
        <f>IF(N257="sníž. přenesená",J257,0)</f>
        <v>0</v>
      </c>
      <c r="BI257" s="241">
        <f>IF(N257="nulová",J257,0)</f>
        <v>0</v>
      </c>
      <c r="BJ257" s="16" t="s">
        <v>83</v>
      </c>
      <c r="BK257" s="241">
        <f>ROUND(I257*H257,2)</f>
        <v>0</v>
      </c>
      <c r="BL257" s="16" t="s">
        <v>177</v>
      </c>
      <c r="BM257" s="240" t="s">
        <v>376</v>
      </c>
    </row>
    <row r="258" s="2" customFormat="1">
      <c r="A258" s="37"/>
      <c r="B258" s="38"/>
      <c r="C258" s="39"/>
      <c r="D258" s="242" t="s">
        <v>179</v>
      </c>
      <c r="E258" s="39"/>
      <c r="F258" s="243" t="s">
        <v>375</v>
      </c>
      <c r="G258" s="39"/>
      <c r="H258" s="39"/>
      <c r="I258" s="138"/>
      <c r="J258" s="39"/>
      <c r="K258" s="39"/>
      <c r="L258" s="43"/>
      <c r="M258" s="244"/>
      <c r="N258" s="245"/>
      <c r="O258" s="90"/>
      <c r="P258" s="90"/>
      <c r="Q258" s="90"/>
      <c r="R258" s="90"/>
      <c r="S258" s="90"/>
      <c r="T258" s="91"/>
      <c r="U258" s="37"/>
      <c r="V258" s="37"/>
      <c r="W258" s="37"/>
      <c r="X258" s="37"/>
      <c r="Y258" s="37"/>
      <c r="Z258" s="37"/>
      <c r="AA258" s="37"/>
      <c r="AB258" s="37"/>
      <c r="AC258" s="37"/>
      <c r="AD258" s="37"/>
      <c r="AE258" s="37"/>
      <c r="AT258" s="16" t="s">
        <v>179</v>
      </c>
      <c r="AU258" s="16" t="s">
        <v>87</v>
      </c>
    </row>
    <row r="259" s="13" customFormat="1">
      <c r="A259" s="13"/>
      <c r="B259" s="247"/>
      <c r="C259" s="248"/>
      <c r="D259" s="242" t="s">
        <v>183</v>
      </c>
      <c r="E259" s="249" t="s">
        <v>1</v>
      </c>
      <c r="F259" s="250" t="s">
        <v>377</v>
      </c>
      <c r="G259" s="248"/>
      <c r="H259" s="251">
        <v>53.304000000000002</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183</v>
      </c>
      <c r="AU259" s="257" t="s">
        <v>87</v>
      </c>
      <c r="AV259" s="13" t="s">
        <v>87</v>
      </c>
      <c r="AW259" s="13" t="s">
        <v>33</v>
      </c>
      <c r="AX259" s="13" t="s">
        <v>83</v>
      </c>
      <c r="AY259" s="257" t="s">
        <v>170</v>
      </c>
    </row>
    <row r="260" s="2" customFormat="1" ht="21.75" customHeight="1">
      <c r="A260" s="37"/>
      <c r="B260" s="38"/>
      <c r="C260" s="229" t="s">
        <v>378</v>
      </c>
      <c r="D260" s="229" t="s">
        <v>172</v>
      </c>
      <c r="E260" s="230" t="s">
        <v>379</v>
      </c>
      <c r="F260" s="231" t="s">
        <v>380</v>
      </c>
      <c r="G260" s="232" t="s">
        <v>175</v>
      </c>
      <c r="H260" s="233">
        <v>1.3</v>
      </c>
      <c r="I260" s="234"/>
      <c r="J260" s="235">
        <f>ROUND(I260*H260,2)</f>
        <v>0</v>
      </c>
      <c r="K260" s="231" t="s">
        <v>176</v>
      </c>
      <c r="L260" s="43"/>
      <c r="M260" s="236" t="s">
        <v>1</v>
      </c>
      <c r="N260" s="237" t="s">
        <v>43</v>
      </c>
      <c r="O260" s="90"/>
      <c r="P260" s="238">
        <f>O260*H260</f>
        <v>0</v>
      </c>
      <c r="Q260" s="238">
        <v>0.10362</v>
      </c>
      <c r="R260" s="238">
        <f>Q260*H260</f>
        <v>0.13470600000000002</v>
      </c>
      <c r="S260" s="238">
        <v>0</v>
      </c>
      <c r="T260" s="239">
        <f>S260*H260</f>
        <v>0</v>
      </c>
      <c r="U260" s="37"/>
      <c r="V260" s="37"/>
      <c r="W260" s="37"/>
      <c r="X260" s="37"/>
      <c r="Y260" s="37"/>
      <c r="Z260" s="37"/>
      <c r="AA260" s="37"/>
      <c r="AB260" s="37"/>
      <c r="AC260" s="37"/>
      <c r="AD260" s="37"/>
      <c r="AE260" s="37"/>
      <c r="AR260" s="240" t="s">
        <v>177</v>
      </c>
      <c r="AT260" s="240" t="s">
        <v>172</v>
      </c>
      <c r="AU260" s="240" t="s">
        <v>87</v>
      </c>
      <c r="AY260" s="16" t="s">
        <v>170</v>
      </c>
      <c r="BE260" s="241">
        <f>IF(N260="základní",J260,0)</f>
        <v>0</v>
      </c>
      <c r="BF260" s="241">
        <f>IF(N260="snížená",J260,0)</f>
        <v>0</v>
      </c>
      <c r="BG260" s="241">
        <f>IF(N260="zákl. přenesená",J260,0)</f>
        <v>0</v>
      </c>
      <c r="BH260" s="241">
        <f>IF(N260="sníž. přenesená",J260,0)</f>
        <v>0</v>
      </c>
      <c r="BI260" s="241">
        <f>IF(N260="nulová",J260,0)</f>
        <v>0</v>
      </c>
      <c r="BJ260" s="16" t="s">
        <v>83</v>
      </c>
      <c r="BK260" s="241">
        <f>ROUND(I260*H260,2)</f>
        <v>0</v>
      </c>
      <c r="BL260" s="16" t="s">
        <v>177</v>
      </c>
      <c r="BM260" s="240" t="s">
        <v>381</v>
      </c>
    </row>
    <row r="261" s="2" customFormat="1">
      <c r="A261" s="37"/>
      <c r="B261" s="38"/>
      <c r="C261" s="39"/>
      <c r="D261" s="242" t="s">
        <v>179</v>
      </c>
      <c r="E261" s="39"/>
      <c r="F261" s="243" t="s">
        <v>382</v>
      </c>
      <c r="G261" s="39"/>
      <c r="H261" s="39"/>
      <c r="I261" s="138"/>
      <c r="J261" s="39"/>
      <c r="K261" s="39"/>
      <c r="L261" s="43"/>
      <c r="M261" s="244"/>
      <c r="N261" s="245"/>
      <c r="O261" s="90"/>
      <c r="P261" s="90"/>
      <c r="Q261" s="90"/>
      <c r="R261" s="90"/>
      <c r="S261" s="90"/>
      <c r="T261" s="91"/>
      <c r="U261" s="37"/>
      <c r="V261" s="37"/>
      <c r="W261" s="37"/>
      <c r="X261" s="37"/>
      <c r="Y261" s="37"/>
      <c r="Z261" s="37"/>
      <c r="AA261" s="37"/>
      <c r="AB261" s="37"/>
      <c r="AC261" s="37"/>
      <c r="AD261" s="37"/>
      <c r="AE261" s="37"/>
      <c r="AT261" s="16" t="s">
        <v>179</v>
      </c>
      <c r="AU261" s="16" t="s">
        <v>87</v>
      </c>
    </row>
    <row r="262" s="2" customFormat="1">
      <c r="A262" s="37"/>
      <c r="B262" s="38"/>
      <c r="C262" s="39"/>
      <c r="D262" s="242" t="s">
        <v>181</v>
      </c>
      <c r="E262" s="39"/>
      <c r="F262" s="246" t="s">
        <v>383</v>
      </c>
      <c r="G262" s="39"/>
      <c r="H262" s="39"/>
      <c r="I262" s="138"/>
      <c r="J262" s="39"/>
      <c r="K262" s="39"/>
      <c r="L262" s="43"/>
      <c r="M262" s="244"/>
      <c r="N262" s="245"/>
      <c r="O262" s="90"/>
      <c r="P262" s="90"/>
      <c r="Q262" s="90"/>
      <c r="R262" s="90"/>
      <c r="S262" s="90"/>
      <c r="T262" s="91"/>
      <c r="U262" s="37"/>
      <c r="V262" s="37"/>
      <c r="W262" s="37"/>
      <c r="X262" s="37"/>
      <c r="Y262" s="37"/>
      <c r="Z262" s="37"/>
      <c r="AA262" s="37"/>
      <c r="AB262" s="37"/>
      <c r="AC262" s="37"/>
      <c r="AD262" s="37"/>
      <c r="AE262" s="37"/>
      <c r="AT262" s="16" t="s">
        <v>181</v>
      </c>
      <c r="AU262" s="16" t="s">
        <v>87</v>
      </c>
    </row>
    <row r="263" s="13" customFormat="1">
      <c r="A263" s="13"/>
      <c r="B263" s="247"/>
      <c r="C263" s="248"/>
      <c r="D263" s="242" t="s">
        <v>183</v>
      </c>
      <c r="E263" s="249" t="s">
        <v>1</v>
      </c>
      <c r="F263" s="250" t="s">
        <v>122</v>
      </c>
      <c r="G263" s="248"/>
      <c r="H263" s="251">
        <v>1.3</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183</v>
      </c>
      <c r="AU263" s="257" t="s">
        <v>87</v>
      </c>
      <c r="AV263" s="13" t="s">
        <v>87</v>
      </c>
      <c r="AW263" s="13" t="s">
        <v>33</v>
      </c>
      <c r="AX263" s="13" t="s">
        <v>83</v>
      </c>
      <c r="AY263" s="257" t="s">
        <v>170</v>
      </c>
    </row>
    <row r="264" s="2" customFormat="1" ht="16.5" customHeight="1">
      <c r="A264" s="37"/>
      <c r="B264" s="38"/>
      <c r="C264" s="269" t="s">
        <v>384</v>
      </c>
      <c r="D264" s="269" t="s">
        <v>301</v>
      </c>
      <c r="E264" s="270" t="s">
        <v>385</v>
      </c>
      <c r="F264" s="271" t="s">
        <v>386</v>
      </c>
      <c r="G264" s="272" t="s">
        <v>175</v>
      </c>
      <c r="H264" s="273">
        <v>0.36799999999999999</v>
      </c>
      <c r="I264" s="274"/>
      <c r="J264" s="275">
        <f>ROUND(I264*H264,2)</f>
        <v>0</v>
      </c>
      <c r="K264" s="271" t="s">
        <v>176</v>
      </c>
      <c r="L264" s="276"/>
      <c r="M264" s="277" t="s">
        <v>1</v>
      </c>
      <c r="N264" s="278" t="s">
        <v>43</v>
      </c>
      <c r="O264" s="90"/>
      <c r="P264" s="238">
        <f>O264*H264</f>
        <v>0</v>
      </c>
      <c r="Q264" s="238">
        <v>0.161</v>
      </c>
      <c r="R264" s="238">
        <f>Q264*H264</f>
        <v>0.059248000000000002</v>
      </c>
      <c r="S264" s="238">
        <v>0</v>
      </c>
      <c r="T264" s="239">
        <f>S264*H264</f>
        <v>0</v>
      </c>
      <c r="U264" s="37"/>
      <c r="V264" s="37"/>
      <c r="W264" s="37"/>
      <c r="X264" s="37"/>
      <c r="Y264" s="37"/>
      <c r="Z264" s="37"/>
      <c r="AA264" s="37"/>
      <c r="AB264" s="37"/>
      <c r="AC264" s="37"/>
      <c r="AD264" s="37"/>
      <c r="AE264" s="37"/>
      <c r="AR264" s="240" t="s">
        <v>218</v>
      </c>
      <c r="AT264" s="240" t="s">
        <v>301</v>
      </c>
      <c r="AU264" s="240" t="s">
        <v>87</v>
      </c>
      <c r="AY264" s="16" t="s">
        <v>170</v>
      </c>
      <c r="BE264" s="241">
        <f>IF(N264="základní",J264,0)</f>
        <v>0</v>
      </c>
      <c r="BF264" s="241">
        <f>IF(N264="snížená",J264,0)</f>
        <v>0</v>
      </c>
      <c r="BG264" s="241">
        <f>IF(N264="zákl. přenesená",J264,0)</f>
        <v>0</v>
      </c>
      <c r="BH264" s="241">
        <f>IF(N264="sníž. přenesená",J264,0)</f>
        <v>0</v>
      </c>
      <c r="BI264" s="241">
        <f>IF(N264="nulová",J264,0)</f>
        <v>0</v>
      </c>
      <c r="BJ264" s="16" t="s">
        <v>83</v>
      </c>
      <c r="BK264" s="241">
        <f>ROUND(I264*H264,2)</f>
        <v>0</v>
      </c>
      <c r="BL264" s="16" t="s">
        <v>177</v>
      </c>
      <c r="BM264" s="240" t="s">
        <v>387</v>
      </c>
    </row>
    <row r="265" s="2" customFormat="1">
      <c r="A265" s="37"/>
      <c r="B265" s="38"/>
      <c r="C265" s="39"/>
      <c r="D265" s="242" t="s">
        <v>179</v>
      </c>
      <c r="E265" s="39"/>
      <c r="F265" s="243" t="s">
        <v>386</v>
      </c>
      <c r="G265" s="39"/>
      <c r="H265" s="39"/>
      <c r="I265" s="138"/>
      <c r="J265" s="39"/>
      <c r="K265" s="39"/>
      <c r="L265" s="43"/>
      <c r="M265" s="244"/>
      <c r="N265" s="245"/>
      <c r="O265" s="90"/>
      <c r="P265" s="90"/>
      <c r="Q265" s="90"/>
      <c r="R265" s="90"/>
      <c r="S265" s="90"/>
      <c r="T265" s="91"/>
      <c r="U265" s="37"/>
      <c r="V265" s="37"/>
      <c r="W265" s="37"/>
      <c r="X265" s="37"/>
      <c r="Y265" s="37"/>
      <c r="Z265" s="37"/>
      <c r="AA265" s="37"/>
      <c r="AB265" s="37"/>
      <c r="AC265" s="37"/>
      <c r="AD265" s="37"/>
      <c r="AE265" s="37"/>
      <c r="AT265" s="16" t="s">
        <v>179</v>
      </c>
      <c r="AU265" s="16" t="s">
        <v>87</v>
      </c>
    </row>
    <row r="266" s="13" customFormat="1">
      <c r="A266" s="13"/>
      <c r="B266" s="247"/>
      <c r="C266" s="248"/>
      <c r="D266" s="242" t="s">
        <v>183</v>
      </c>
      <c r="E266" s="249" t="s">
        <v>1</v>
      </c>
      <c r="F266" s="250" t="s">
        <v>388</v>
      </c>
      <c r="G266" s="248"/>
      <c r="H266" s="251">
        <v>0.36799999999999999</v>
      </c>
      <c r="I266" s="252"/>
      <c r="J266" s="248"/>
      <c r="K266" s="248"/>
      <c r="L266" s="253"/>
      <c r="M266" s="254"/>
      <c r="N266" s="255"/>
      <c r="O266" s="255"/>
      <c r="P266" s="255"/>
      <c r="Q266" s="255"/>
      <c r="R266" s="255"/>
      <c r="S266" s="255"/>
      <c r="T266" s="256"/>
      <c r="U266" s="13"/>
      <c r="V266" s="13"/>
      <c r="W266" s="13"/>
      <c r="X266" s="13"/>
      <c r="Y266" s="13"/>
      <c r="Z266" s="13"/>
      <c r="AA266" s="13"/>
      <c r="AB266" s="13"/>
      <c r="AC266" s="13"/>
      <c r="AD266" s="13"/>
      <c r="AE266" s="13"/>
      <c r="AT266" s="257" t="s">
        <v>183</v>
      </c>
      <c r="AU266" s="257" t="s">
        <v>87</v>
      </c>
      <c r="AV266" s="13" t="s">
        <v>87</v>
      </c>
      <c r="AW266" s="13" t="s">
        <v>33</v>
      </c>
      <c r="AX266" s="13" t="s">
        <v>83</v>
      </c>
      <c r="AY266" s="257" t="s">
        <v>170</v>
      </c>
    </row>
    <row r="267" s="2" customFormat="1" ht="16.5" customHeight="1">
      <c r="A267" s="37"/>
      <c r="B267" s="38"/>
      <c r="C267" s="269" t="s">
        <v>389</v>
      </c>
      <c r="D267" s="269" t="s">
        <v>301</v>
      </c>
      <c r="E267" s="270" t="s">
        <v>390</v>
      </c>
      <c r="F267" s="271" t="s">
        <v>391</v>
      </c>
      <c r="G267" s="272" t="s">
        <v>175</v>
      </c>
      <c r="H267" s="273">
        <v>0.94499999999999995</v>
      </c>
      <c r="I267" s="274"/>
      <c r="J267" s="275">
        <f>ROUND(I267*H267,2)</f>
        <v>0</v>
      </c>
      <c r="K267" s="271" t="s">
        <v>176</v>
      </c>
      <c r="L267" s="276"/>
      <c r="M267" s="277" t="s">
        <v>1</v>
      </c>
      <c r="N267" s="278" t="s">
        <v>43</v>
      </c>
      <c r="O267" s="90"/>
      <c r="P267" s="238">
        <f>O267*H267</f>
        <v>0</v>
      </c>
      <c r="Q267" s="238">
        <v>0.14999999999999999</v>
      </c>
      <c r="R267" s="238">
        <f>Q267*H267</f>
        <v>0.14174999999999999</v>
      </c>
      <c r="S267" s="238">
        <v>0</v>
      </c>
      <c r="T267" s="239">
        <f>S267*H267</f>
        <v>0</v>
      </c>
      <c r="U267" s="37"/>
      <c r="V267" s="37"/>
      <c r="W267" s="37"/>
      <c r="X267" s="37"/>
      <c r="Y267" s="37"/>
      <c r="Z267" s="37"/>
      <c r="AA267" s="37"/>
      <c r="AB267" s="37"/>
      <c r="AC267" s="37"/>
      <c r="AD267" s="37"/>
      <c r="AE267" s="37"/>
      <c r="AR267" s="240" t="s">
        <v>218</v>
      </c>
      <c r="AT267" s="240" t="s">
        <v>301</v>
      </c>
      <c r="AU267" s="240" t="s">
        <v>87</v>
      </c>
      <c r="AY267" s="16" t="s">
        <v>170</v>
      </c>
      <c r="BE267" s="241">
        <f>IF(N267="základní",J267,0)</f>
        <v>0</v>
      </c>
      <c r="BF267" s="241">
        <f>IF(N267="snížená",J267,0)</f>
        <v>0</v>
      </c>
      <c r="BG267" s="241">
        <f>IF(N267="zákl. přenesená",J267,0)</f>
        <v>0</v>
      </c>
      <c r="BH267" s="241">
        <f>IF(N267="sníž. přenesená",J267,0)</f>
        <v>0</v>
      </c>
      <c r="BI267" s="241">
        <f>IF(N267="nulová",J267,0)</f>
        <v>0</v>
      </c>
      <c r="BJ267" s="16" t="s">
        <v>83</v>
      </c>
      <c r="BK267" s="241">
        <f>ROUND(I267*H267,2)</f>
        <v>0</v>
      </c>
      <c r="BL267" s="16" t="s">
        <v>177</v>
      </c>
      <c r="BM267" s="240" t="s">
        <v>392</v>
      </c>
    </row>
    <row r="268" s="2" customFormat="1">
      <c r="A268" s="37"/>
      <c r="B268" s="38"/>
      <c r="C268" s="39"/>
      <c r="D268" s="242" t="s">
        <v>179</v>
      </c>
      <c r="E268" s="39"/>
      <c r="F268" s="243" t="s">
        <v>391</v>
      </c>
      <c r="G268" s="39"/>
      <c r="H268" s="39"/>
      <c r="I268" s="138"/>
      <c r="J268" s="39"/>
      <c r="K268" s="39"/>
      <c r="L268" s="43"/>
      <c r="M268" s="244"/>
      <c r="N268" s="245"/>
      <c r="O268" s="90"/>
      <c r="P268" s="90"/>
      <c r="Q268" s="90"/>
      <c r="R268" s="90"/>
      <c r="S268" s="90"/>
      <c r="T268" s="91"/>
      <c r="U268" s="37"/>
      <c r="V268" s="37"/>
      <c r="W268" s="37"/>
      <c r="X268" s="37"/>
      <c r="Y268" s="37"/>
      <c r="Z268" s="37"/>
      <c r="AA268" s="37"/>
      <c r="AB268" s="37"/>
      <c r="AC268" s="37"/>
      <c r="AD268" s="37"/>
      <c r="AE268" s="37"/>
      <c r="AT268" s="16" t="s">
        <v>179</v>
      </c>
      <c r="AU268" s="16" t="s">
        <v>87</v>
      </c>
    </row>
    <row r="269" s="13" customFormat="1">
      <c r="A269" s="13"/>
      <c r="B269" s="247"/>
      <c r="C269" s="248"/>
      <c r="D269" s="242" t="s">
        <v>183</v>
      </c>
      <c r="E269" s="249" t="s">
        <v>1</v>
      </c>
      <c r="F269" s="250" t="s">
        <v>393</v>
      </c>
      <c r="G269" s="248"/>
      <c r="H269" s="251">
        <v>0.94499999999999995</v>
      </c>
      <c r="I269" s="252"/>
      <c r="J269" s="248"/>
      <c r="K269" s="248"/>
      <c r="L269" s="253"/>
      <c r="M269" s="254"/>
      <c r="N269" s="255"/>
      <c r="O269" s="255"/>
      <c r="P269" s="255"/>
      <c r="Q269" s="255"/>
      <c r="R269" s="255"/>
      <c r="S269" s="255"/>
      <c r="T269" s="256"/>
      <c r="U269" s="13"/>
      <c r="V269" s="13"/>
      <c r="W269" s="13"/>
      <c r="X269" s="13"/>
      <c r="Y269" s="13"/>
      <c r="Z269" s="13"/>
      <c r="AA269" s="13"/>
      <c r="AB269" s="13"/>
      <c r="AC269" s="13"/>
      <c r="AD269" s="13"/>
      <c r="AE269" s="13"/>
      <c r="AT269" s="257" t="s">
        <v>183</v>
      </c>
      <c r="AU269" s="257" t="s">
        <v>87</v>
      </c>
      <c r="AV269" s="13" t="s">
        <v>87</v>
      </c>
      <c r="AW269" s="13" t="s">
        <v>33</v>
      </c>
      <c r="AX269" s="13" t="s">
        <v>83</v>
      </c>
      <c r="AY269" s="257" t="s">
        <v>170</v>
      </c>
    </row>
    <row r="270" s="12" customFormat="1" ht="22.8" customHeight="1">
      <c r="A270" s="12"/>
      <c r="B270" s="213"/>
      <c r="C270" s="214"/>
      <c r="D270" s="215" t="s">
        <v>77</v>
      </c>
      <c r="E270" s="227" t="s">
        <v>218</v>
      </c>
      <c r="F270" s="227" t="s">
        <v>394</v>
      </c>
      <c r="G270" s="214"/>
      <c r="H270" s="214"/>
      <c r="I270" s="217"/>
      <c r="J270" s="228">
        <f>BK270</f>
        <v>0</v>
      </c>
      <c r="K270" s="214"/>
      <c r="L270" s="219"/>
      <c r="M270" s="220"/>
      <c r="N270" s="221"/>
      <c r="O270" s="221"/>
      <c r="P270" s="222">
        <f>SUM(P271:P273)</f>
        <v>0</v>
      </c>
      <c r="Q270" s="221"/>
      <c r="R270" s="222">
        <f>SUM(R271:R273)</f>
        <v>1.5554000000000001</v>
      </c>
      <c r="S270" s="221"/>
      <c r="T270" s="223">
        <f>SUM(T271:T273)</f>
        <v>0</v>
      </c>
      <c r="U270" s="12"/>
      <c r="V270" s="12"/>
      <c r="W270" s="12"/>
      <c r="X270" s="12"/>
      <c r="Y270" s="12"/>
      <c r="Z270" s="12"/>
      <c r="AA270" s="12"/>
      <c r="AB270" s="12"/>
      <c r="AC270" s="12"/>
      <c r="AD270" s="12"/>
      <c r="AE270" s="12"/>
      <c r="AR270" s="224" t="s">
        <v>83</v>
      </c>
      <c r="AT270" s="225" t="s">
        <v>77</v>
      </c>
      <c r="AU270" s="225" t="s">
        <v>83</v>
      </c>
      <c r="AY270" s="224" t="s">
        <v>170</v>
      </c>
      <c r="BK270" s="226">
        <f>SUM(BK271:BK273)</f>
        <v>0</v>
      </c>
    </row>
    <row r="271" s="2" customFormat="1" ht="21.75" customHeight="1">
      <c r="A271" s="37"/>
      <c r="B271" s="38"/>
      <c r="C271" s="229" t="s">
        <v>395</v>
      </c>
      <c r="D271" s="229" t="s">
        <v>172</v>
      </c>
      <c r="E271" s="230" t="s">
        <v>396</v>
      </c>
      <c r="F271" s="231" t="s">
        <v>397</v>
      </c>
      <c r="G271" s="232" t="s">
        <v>398</v>
      </c>
      <c r="H271" s="233">
        <v>5</v>
      </c>
      <c r="I271" s="234"/>
      <c r="J271" s="235">
        <f>ROUND(I271*H271,2)</f>
        <v>0</v>
      </c>
      <c r="K271" s="231" t="s">
        <v>176</v>
      </c>
      <c r="L271" s="43"/>
      <c r="M271" s="236" t="s">
        <v>1</v>
      </c>
      <c r="N271" s="237" t="s">
        <v>43</v>
      </c>
      <c r="O271" s="90"/>
      <c r="P271" s="238">
        <f>O271*H271</f>
        <v>0</v>
      </c>
      <c r="Q271" s="238">
        <v>0.31108000000000002</v>
      </c>
      <c r="R271" s="238">
        <f>Q271*H271</f>
        <v>1.5554000000000001</v>
      </c>
      <c r="S271" s="238">
        <v>0</v>
      </c>
      <c r="T271" s="239">
        <f>S271*H271</f>
        <v>0</v>
      </c>
      <c r="U271" s="37"/>
      <c r="V271" s="37"/>
      <c r="W271" s="37"/>
      <c r="X271" s="37"/>
      <c r="Y271" s="37"/>
      <c r="Z271" s="37"/>
      <c r="AA271" s="37"/>
      <c r="AB271" s="37"/>
      <c r="AC271" s="37"/>
      <c r="AD271" s="37"/>
      <c r="AE271" s="37"/>
      <c r="AR271" s="240" t="s">
        <v>177</v>
      </c>
      <c r="AT271" s="240" t="s">
        <v>172</v>
      </c>
      <c r="AU271" s="240" t="s">
        <v>87</v>
      </c>
      <c r="AY271" s="16" t="s">
        <v>170</v>
      </c>
      <c r="BE271" s="241">
        <f>IF(N271="základní",J271,0)</f>
        <v>0</v>
      </c>
      <c r="BF271" s="241">
        <f>IF(N271="snížená",J271,0)</f>
        <v>0</v>
      </c>
      <c r="BG271" s="241">
        <f>IF(N271="zákl. přenesená",J271,0)</f>
        <v>0</v>
      </c>
      <c r="BH271" s="241">
        <f>IF(N271="sníž. přenesená",J271,0)</f>
        <v>0</v>
      </c>
      <c r="BI271" s="241">
        <f>IF(N271="nulová",J271,0)</f>
        <v>0</v>
      </c>
      <c r="BJ271" s="16" t="s">
        <v>83</v>
      </c>
      <c r="BK271" s="241">
        <f>ROUND(I271*H271,2)</f>
        <v>0</v>
      </c>
      <c r="BL271" s="16" t="s">
        <v>177</v>
      </c>
      <c r="BM271" s="240" t="s">
        <v>399</v>
      </c>
    </row>
    <row r="272" s="2" customFormat="1">
      <c r="A272" s="37"/>
      <c r="B272" s="38"/>
      <c r="C272" s="39"/>
      <c r="D272" s="242" t="s">
        <v>179</v>
      </c>
      <c r="E272" s="39"/>
      <c r="F272" s="243" t="s">
        <v>400</v>
      </c>
      <c r="G272" s="39"/>
      <c r="H272" s="39"/>
      <c r="I272" s="138"/>
      <c r="J272" s="39"/>
      <c r="K272" s="39"/>
      <c r="L272" s="43"/>
      <c r="M272" s="244"/>
      <c r="N272" s="245"/>
      <c r="O272" s="90"/>
      <c r="P272" s="90"/>
      <c r="Q272" s="90"/>
      <c r="R272" s="90"/>
      <c r="S272" s="90"/>
      <c r="T272" s="91"/>
      <c r="U272" s="37"/>
      <c r="V272" s="37"/>
      <c r="W272" s="37"/>
      <c r="X272" s="37"/>
      <c r="Y272" s="37"/>
      <c r="Z272" s="37"/>
      <c r="AA272" s="37"/>
      <c r="AB272" s="37"/>
      <c r="AC272" s="37"/>
      <c r="AD272" s="37"/>
      <c r="AE272" s="37"/>
      <c r="AT272" s="16" t="s">
        <v>179</v>
      </c>
      <c r="AU272" s="16" t="s">
        <v>87</v>
      </c>
    </row>
    <row r="273" s="2" customFormat="1">
      <c r="A273" s="37"/>
      <c r="B273" s="38"/>
      <c r="C273" s="39"/>
      <c r="D273" s="242" t="s">
        <v>181</v>
      </c>
      <c r="E273" s="39"/>
      <c r="F273" s="246" t="s">
        <v>401</v>
      </c>
      <c r="G273" s="39"/>
      <c r="H273" s="39"/>
      <c r="I273" s="138"/>
      <c r="J273" s="39"/>
      <c r="K273" s="39"/>
      <c r="L273" s="43"/>
      <c r="M273" s="244"/>
      <c r="N273" s="245"/>
      <c r="O273" s="90"/>
      <c r="P273" s="90"/>
      <c r="Q273" s="90"/>
      <c r="R273" s="90"/>
      <c r="S273" s="90"/>
      <c r="T273" s="91"/>
      <c r="U273" s="37"/>
      <c r="V273" s="37"/>
      <c r="W273" s="37"/>
      <c r="X273" s="37"/>
      <c r="Y273" s="37"/>
      <c r="Z273" s="37"/>
      <c r="AA273" s="37"/>
      <c r="AB273" s="37"/>
      <c r="AC273" s="37"/>
      <c r="AD273" s="37"/>
      <c r="AE273" s="37"/>
      <c r="AT273" s="16" t="s">
        <v>181</v>
      </c>
      <c r="AU273" s="16" t="s">
        <v>87</v>
      </c>
    </row>
    <row r="274" s="12" customFormat="1" ht="22.8" customHeight="1">
      <c r="A274" s="12"/>
      <c r="B274" s="213"/>
      <c r="C274" s="214"/>
      <c r="D274" s="215" t="s">
        <v>77</v>
      </c>
      <c r="E274" s="227" t="s">
        <v>224</v>
      </c>
      <c r="F274" s="227" t="s">
        <v>402</v>
      </c>
      <c r="G274" s="214"/>
      <c r="H274" s="214"/>
      <c r="I274" s="217"/>
      <c r="J274" s="228">
        <f>BK274</f>
        <v>0</v>
      </c>
      <c r="K274" s="214"/>
      <c r="L274" s="219"/>
      <c r="M274" s="220"/>
      <c r="N274" s="221"/>
      <c r="O274" s="221"/>
      <c r="P274" s="222">
        <f>SUM(P275:P306)</f>
        <v>0</v>
      </c>
      <c r="Q274" s="221"/>
      <c r="R274" s="222">
        <f>SUM(R275:R306)</f>
        <v>18.741228500000002</v>
      </c>
      <c r="S274" s="221"/>
      <c r="T274" s="223">
        <f>SUM(T275:T306)</f>
        <v>0</v>
      </c>
      <c r="U274" s="12"/>
      <c r="V274" s="12"/>
      <c r="W274" s="12"/>
      <c r="X274" s="12"/>
      <c r="Y274" s="12"/>
      <c r="Z274" s="12"/>
      <c r="AA274" s="12"/>
      <c r="AB274" s="12"/>
      <c r="AC274" s="12"/>
      <c r="AD274" s="12"/>
      <c r="AE274" s="12"/>
      <c r="AR274" s="224" t="s">
        <v>83</v>
      </c>
      <c r="AT274" s="225" t="s">
        <v>77</v>
      </c>
      <c r="AU274" s="225" t="s">
        <v>83</v>
      </c>
      <c r="AY274" s="224" t="s">
        <v>170</v>
      </c>
      <c r="BK274" s="226">
        <f>SUM(BK275:BK306)</f>
        <v>0</v>
      </c>
    </row>
    <row r="275" s="2" customFormat="1" ht="21.75" customHeight="1">
      <c r="A275" s="37"/>
      <c r="B275" s="38"/>
      <c r="C275" s="229" t="s">
        <v>403</v>
      </c>
      <c r="D275" s="229" t="s">
        <v>172</v>
      </c>
      <c r="E275" s="230" t="s">
        <v>404</v>
      </c>
      <c r="F275" s="231" t="s">
        <v>405</v>
      </c>
      <c r="G275" s="232" t="s">
        <v>232</v>
      </c>
      <c r="H275" s="233">
        <v>75.200000000000003</v>
      </c>
      <c r="I275" s="234"/>
      <c r="J275" s="235">
        <f>ROUND(I275*H275,2)</f>
        <v>0</v>
      </c>
      <c r="K275" s="231" t="s">
        <v>176</v>
      </c>
      <c r="L275" s="43"/>
      <c r="M275" s="236" t="s">
        <v>1</v>
      </c>
      <c r="N275" s="237" t="s">
        <v>43</v>
      </c>
      <c r="O275" s="90"/>
      <c r="P275" s="238">
        <f>O275*H275</f>
        <v>0</v>
      </c>
      <c r="Q275" s="238">
        <v>0.15540000000000001</v>
      </c>
      <c r="R275" s="238">
        <f>Q275*H275</f>
        <v>11.686080000000001</v>
      </c>
      <c r="S275" s="238">
        <v>0</v>
      </c>
      <c r="T275" s="239">
        <f>S275*H275</f>
        <v>0</v>
      </c>
      <c r="U275" s="37"/>
      <c r="V275" s="37"/>
      <c r="W275" s="37"/>
      <c r="X275" s="37"/>
      <c r="Y275" s="37"/>
      <c r="Z275" s="37"/>
      <c r="AA275" s="37"/>
      <c r="AB275" s="37"/>
      <c r="AC275" s="37"/>
      <c r="AD275" s="37"/>
      <c r="AE275" s="37"/>
      <c r="AR275" s="240" t="s">
        <v>177</v>
      </c>
      <c r="AT275" s="240" t="s">
        <v>172</v>
      </c>
      <c r="AU275" s="240" t="s">
        <v>87</v>
      </c>
      <c r="AY275" s="16" t="s">
        <v>170</v>
      </c>
      <c r="BE275" s="241">
        <f>IF(N275="základní",J275,0)</f>
        <v>0</v>
      </c>
      <c r="BF275" s="241">
        <f>IF(N275="snížená",J275,0)</f>
        <v>0</v>
      </c>
      <c r="BG275" s="241">
        <f>IF(N275="zákl. přenesená",J275,0)</f>
        <v>0</v>
      </c>
      <c r="BH275" s="241">
        <f>IF(N275="sníž. přenesená",J275,0)</f>
        <v>0</v>
      </c>
      <c r="BI275" s="241">
        <f>IF(N275="nulová",J275,0)</f>
        <v>0</v>
      </c>
      <c r="BJ275" s="16" t="s">
        <v>83</v>
      </c>
      <c r="BK275" s="241">
        <f>ROUND(I275*H275,2)</f>
        <v>0</v>
      </c>
      <c r="BL275" s="16" t="s">
        <v>177</v>
      </c>
      <c r="BM275" s="240" t="s">
        <v>406</v>
      </c>
    </row>
    <row r="276" s="2" customFormat="1">
      <c r="A276" s="37"/>
      <c r="B276" s="38"/>
      <c r="C276" s="39"/>
      <c r="D276" s="242" t="s">
        <v>179</v>
      </c>
      <c r="E276" s="39"/>
      <c r="F276" s="243" t="s">
        <v>407</v>
      </c>
      <c r="G276" s="39"/>
      <c r="H276" s="39"/>
      <c r="I276" s="138"/>
      <c r="J276" s="39"/>
      <c r="K276" s="39"/>
      <c r="L276" s="43"/>
      <c r="M276" s="244"/>
      <c r="N276" s="245"/>
      <c r="O276" s="90"/>
      <c r="P276" s="90"/>
      <c r="Q276" s="90"/>
      <c r="R276" s="90"/>
      <c r="S276" s="90"/>
      <c r="T276" s="91"/>
      <c r="U276" s="37"/>
      <c r="V276" s="37"/>
      <c r="W276" s="37"/>
      <c r="X276" s="37"/>
      <c r="Y276" s="37"/>
      <c r="Z276" s="37"/>
      <c r="AA276" s="37"/>
      <c r="AB276" s="37"/>
      <c r="AC276" s="37"/>
      <c r="AD276" s="37"/>
      <c r="AE276" s="37"/>
      <c r="AT276" s="16" t="s">
        <v>179</v>
      </c>
      <c r="AU276" s="16" t="s">
        <v>87</v>
      </c>
    </row>
    <row r="277" s="2" customFormat="1">
      <c r="A277" s="37"/>
      <c r="B277" s="38"/>
      <c r="C277" s="39"/>
      <c r="D277" s="242" t="s">
        <v>181</v>
      </c>
      <c r="E277" s="39"/>
      <c r="F277" s="246" t="s">
        <v>408</v>
      </c>
      <c r="G277" s="39"/>
      <c r="H277" s="39"/>
      <c r="I277" s="138"/>
      <c r="J277" s="39"/>
      <c r="K277" s="39"/>
      <c r="L277" s="43"/>
      <c r="M277" s="244"/>
      <c r="N277" s="245"/>
      <c r="O277" s="90"/>
      <c r="P277" s="90"/>
      <c r="Q277" s="90"/>
      <c r="R277" s="90"/>
      <c r="S277" s="90"/>
      <c r="T277" s="91"/>
      <c r="U277" s="37"/>
      <c r="V277" s="37"/>
      <c r="W277" s="37"/>
      <c r="X277" s="37"/>
      <c r="Y277" s="37"/>
      <c r="Z277" s="37"/>
      <c r="AA277" s="37"/>
      <c r="AB277" s="37"/>
      <c r="AC277" s="37"/>
      <c r="AD277" s="37"/>
      <c r="AE277" s="37"/>
      <c r="AT277" s="16" t="s">
        <v>181</v>
      </c>
      <c r="AU277" s="16" t="s">
        <v>87</v>
      </c>
    </row>
    <row r="278" s="13" customFormat="1">
      <c r="A278" s="13"/>
      <c r="B278" s="247"/>
      <c r="C278" s="248"/>
      <c r="D278" s="242" t="s">
        <v>183</v>
      </c>
      <c r="E278" s="249" t="s">
        <v>103</v>
      </c>
      <c r="F278" s="250" t="s">
        <v>104</v>
      </c>
      <c r="G278" s="248"/>
      <c r="H278" s="251">
        <v>75.200000000000003</v>
      </c>
      <c r="I278" s="252"/>
      <c r="J278" s="248"/>
      <c r="K278" s="248"/>
      <c r="L278" s="253"/>
      <c r="M278" s="254"/>
      <c r="N278" s="255"/>
      <c r="O278" s="255"/>
      <c r="P278" s="255"/>
      <c r="Q278" s="255"/>
      <c r="R278" s="255"/>
      <c r="S278" s="255"/>
      <c r="T278" s="256"/>
      <c r="U278" s="13"/>
      <c r="V278" s="13"/>
      <c r="W278" s="13"/>
      <c r="X278" s="13"/>
      <c r="Y278" s="13"/>
      <c r="Z278" s="13"/>
      <c r="AA278" s="13"/>
      <c r="AB278" s="13"/>
      <c r="AC278" s="13"/>
      <c r="AD278" s="13"/>
      <c r="AE278" s="13"/>
      <c r="AT278" s="257" t="s">
        <v>183</v>
      </c>
      <c r="AU278" s="257" t="s">
        <v>87</v>
      </c>
      <c r="AV278" s="13" t="s">
        <v>87</v>
      </c>
      <c r="AW278" s="13" t="s">
        <v>33</v>
      </c>
      <c r="AX278" s="13" t="s">
        <v>83</v>
      </c>
      <c r="AY278" s="257" t="s">
        <v>170</v>
      </c>
    </row>
    <row r="279" s="2" customFormat="1" ht="21.75" customHeight="1">
      <c r="A279" s="37"/>
      <c r="B279" s="38"/>
      <c r="C279" s="269" t="s">
        <v>409</v>
      </c>
      <c r="D279" s="269" t="s">
        <v>301</v>
      </c>
      <c r="E279" s="270" t="s">
        <v>410</v>
      </c>
      <c r="F279" s="271" t="s">
        <v>411</v>
      </c>
      <c r="G279" s="272" t="s">
        <v>232</v>
      </c>
      <c r="H279" s="273">
        <v>7.0700000000000003</v>
      </c>
      <c r="I279" s="274"/>
      <c r="J279" s="275">
        <f>ROUND(I279*H279,2)</f>
        <v>0</v>
      </c>
      <c r="K279" s="271" t="s">
        <v>176</v>
      </c>
      <c r="L279" s="276"/>
      <c r="M279" s="277" t="s">
        <v>1</v>
      </c>
      <c r="N279" s="278" t="s">
        <v>43</v>
      </c>
      <c r="O279" s="90"/>
      <c r="P279" s="238">
        <f>O279*H279</f>
        <v>0</v>
      </c>
      <c r="Q279" s="238">
        <v>0.065670000000000006</v>
      </c>
      <c r="R279" s="238">
        <f>Q279*H279</f>
        <v>0.46428690000000006</v>
      </c>
      <c r="S279" s="238">
        <v>0</v>
      </c>
      <c r="T279" s="239">
        <f>S279*H279</f>
        <v>0</v>
      </c>
      <c r="U279" s="37"/>
      <c r="V279" s="37"/>
      <c r="W279" s="37"/>
      <c r="X279" s="37"/>
      <c r="Y279" s="37"/>
      <c r="Z279" s="37"/>
      <c r="AA279" s="37"/>
      <c r="AB279" s="37"/>
      <c r="AC279" s="37"/>
      <c r="AD279" s="37"/>
      <c r="AE279" s="37"/>
      <c r="AR279" s="240" t="s">
        <v>218</v>
      </c>
      <c r="AT279" s="240" t="s">
        <v>301</v>
      </c>
      <c r="AU279" s="240" t="s">
        <v>87</v>
      </c>
      <c r="AY279" s="16" t="s">
        <v>170</v>
      </c>
      <c r="BE279" s="241">
        <f>IF(N279="základní",J279,0)</f>
        <v>0</v>
      </c>
      <c r="BF279" s="241">
        <f>IF(N279="snížená",J279,0)</f>
        <v>0</v>
      </c>
      <c r="BG279" s="241">
        <f>IF(N279="zákl. přenesená",J279,0)</f>
        <v>0</v>
      </c>
      <c r="BH279" s="241">
        <f>IF(N279="sníž. přenesená",J279,0)</f>
        <v>0</v>
      </c>
      <c r="BI279" s="241">
        <f>IF(N279="nulová",J279,0)</f>
        <v>0</v>
      </c>
      <c r="BJ279" s="16" t="s">
        <v>83</v>
      </c>
      <c r="BK279" s="241">
        <f>ROUND(I279*H279,2)</f>
        <v>0</v>
      </c>
      <c r="BL279" s="16" t="s">
        <v>177</v>
      </c>
      <c r="BM279" s="240" t="s">
        <v>412</v>
      </c>
    </row>
    <row r="280" s="2" customFormat="1">
      <c r="A280" s="37"/>
      <c r="B280" s="38"/>
      <c r="C280" s="39"/>
      <c r="D280" s="242" t="s">
        <v>179</v>
      </c>
      <c r="E280" s="39"/>
      <c r="F280" s="243" t="s">
        <v>411</v>
      </c>
      <c r="G280" s="39"/>
      <c r="H280" s="39"/>
      <c r="I280" s="138"/>
      <c r="J280" s="39"/>
      <c r="K280" s="39"/>
      <c r="L280" s="43"/>
      <c r="M280" s="244"/>
      <c r="N280" s="245"/>
      <c r="O280" s="90"/>
      <c r="P280" s="90"/>
      <c r="Q280" s="90"/>
      <c r="R280" s="90"/>
      <c r="S280" s="90"/>
      <c r="T280" s="91"/>
      <c r="U280" s="37"/>
      <c r="V280" s="37"/>
      <c r="W280" s="37"/>
      <c r="X280" s="37"/>
      <c r="Y280" s="37"/>
      <c r="Z280" s="37"/>
      <c r="AA280" s="37"/>
      <c r="AB280" s="37"/>
      <c r="AC280" s="37"/>
      <c r="AD280" s="37"/>
      <c r="AE280" s="37"/>
      <c r="AT280" s="16" t="s">
        <v>179</v>
      </c>
      <c r="AU280" s="16" t="s">
        <v>87</v>
      </c>
    </row>
    <row r="281" s="13" customFormat="1">
      <c r="A281" s="13"/>
      <c r="B281" s="247"/>
      <c r="C281" s="248"/>
      <c r="D281" s="242" t="s">
        <v>183</v>
      </c>
      <c r="E281" s="249" t="s">
        <v>105</v>
      </c>
      <c r="F281" s="250" t="s">
        <v>413</v>
      </c>
      <c r="G281" s="248"/>
      <c r="H281" s="251">
        <v>7.0700000000000003</v>
      </c>
      <c r="I281" s="252"/>
      <c r="J281" s="248"/>
      <c r="K281" s="248"/>
      <c r="L281" s="253"/>
      <c r="M281" s="254"/>
      <c r="N281" s="255"/>
      <c r="O281" s="255"/>
      <c r="P281" s="255"/>
      <c r="Q281" s="255"/>
      <c r="R281" s="255"/>
      <c r="S281" s="255"/>
      <c r="T281" s="256"/>
      <c r="U281" s="13"/>
      <c r="V281" s="13"/>
      <c r="W281" s="13"/>
      <c r="X281" s="13"/>
      <c r="Y281" s="13"/>
      <c r="Z281" s="13"/>
      <c r="AA281" s="13"/>
      <c r="AB281" s="13"/>
      <c r="AC281" s="13"/>
      <c r="AD281" s="13"/>
      <c r="AE281" s="13"/>
      <c r="AT281" s="257" t="s">
        <v>183</v>
      </c>
      <c r="AU281" s="257" t="s">
        <v>87</v>
      </c>
      <c r="AV281" s="13" t="s">
        <v>87</v>
      </c>
      <c r="AW281" s="13" t="s">
        <v>33</v>
      </c>
      <c r="AX281" s="13" t="s">
        <v>83</v>
      </c>
      <c r="AY281" s="257" t="s">
        <v>170</v>
      </c>
    </row>
    <row r="282" s="2" customFormat="1" ht="21.75" customHeight="1">
      <c r="A282" s="37"/>
      <c r="B282" s="38"/>
      <c r="C282" s="269" t="s">
        <v>414</v>
      </c>
      <c r="D282" s="269" t="s">
        <v>301</v>
      </c>
      <c r="E282" s="270" t="s">
        <v>415</v>
      </c>
      <c r="F282" s="271" t="s">
        <v>416</v>
      </c>
      <c r="G282" s="272" t="s">
        <v>232</v>
      </c>
      <c r="H282" s="273">
        <v>15.958</v>
      </c>
      <c r="I282" s="274"/>
      <c r="J282" s="275">
        <f>ROUND(I282*H282,2)</f>
        <v>0</v>
      </c>
      <c r="K282" s="271" t="s">
        <v>176</v>
      </c>
      <c r="L282" s="276"/>
      <c r="M282" s="277" t="s">
        <v>1</v>
      </c>
      <c r="N282" s="278" t="s">
        <v>43</v>
      </c>
      <c r="O282" s="90"/>
      <c r="P282" s="238">
        <f>O282*H282</f>
        <v>0</v>
      </c>
      <c r="Q282" s="238">
        <v>0.048300000000000003</v>
      </c>
      <c r="R282" s="238">
        <f>Q282*H282</f>
        <v>0.77077140000000011</v>
      </c>
      <c r="S282" s="238">
        <v>0</v>
      </c>
      <c r="T282" s="239">
        <f>S282*H282</f>
        <v>0</v>
      </c>
      <c r="U282" s="37"/>
      <c r="V282" s="37"/>
      <c r="W282" s="37"/>
      <c r="X282" s="37"/>
      <c r="Y282" s="37"/>
      <c r="Z282" s="37"/>
      <c r="AA282" s="37"/>
      <c r="AB282" s="37"/>
      <c r="AC282" s="37"/>
      <c r="AD282" s="37"/>
      <c r="AE282" s="37"/>
      <c r="AR282" s="240" t="s">
        <v>218</v>
      </c>
      <c r="AT282" s="240" t="s">
        <v>301</v>
      </c>
      <c r="AU282" s="240" t="s">
        <v>87</v>
      </c>
      <c r="AY282" s="16" t="s">
        <v>170</v>
      </c>
      <c r="BE282" s="241">
        <f>IF(N282="základní",J282,0)</f>
        <v>0</v>
      </c>
      <c r="BF282" s="241">
        <f>IF(N282="snížená",J282,0)</f>
        <v>0</v>
      </c>
      <c r="BG282" s="241">
        <f>IF(N282="zákl. přenesená",J282,0)</f>
        <v>0</v>
      </c>
      <c r="BH282" s="241">
        <f>IF(N282="sníž. přenesená",J282,0)</f>
        <v>0</v>
      </c>
      <c r="BI282" s="241">
        <f>IF(N282="nulová",J282,0)</f>
        <v>0</v>
      </c>
      <c r="BJ282" s="16" t="s">
        <v>83</v>
      </c>
      <c r="BK282" s="241">
        <f>ROUND(I282*H282,2)</f>
        <v>0</v>
      </c>
      <c r="BL282" s="16" t="s">
        <v>177</v>
      </c>
      <c r="BM282" s="240" t="s">
        <v>417</v>
      </c>
    </row>
    <row r="283" s="2" customFormat="1">
      <c r="A283" s="37"/>
      <c r="B283" s="38"/>
      <c r="C283" s="39"/>
      <c r="D283" s="242" t="s">
        <v>179</v>
      </c>
      <c r="E283" s="39"/>
      <c r="F283" s="243" t="s">
        <v>416</v>
      </c>
      <c r="G283" s="39"/>
      <c r="H283" s="39"/>
      <c r="I283" s="138"/>
      <c r="J283" s="39"/>
      <c r="K283" s="39"/>
      <c r="L283" s="43"/>
      <c r="M283" s="244"/>
      <c r="N283" s="245"/>
      <c r="O283" s="90"/>
      <c r="P283" s="90"/>
      <c r="Q283" s="90"/>
      <c r="R283" s="90"/>
      <c r="S283" s="90"/>
      <c r="T283" s="91"/>
      <c r="U283" s="37"/>
      <c r="V283" s="37"/>
      <c r="W283" s="37"/>
      <c r="X283" s="37"/>
      <c r="Y283" s="37"/>
      <c r="Z283" s="37"/>
      <c r="AA283" s="37"/>
      <c r="AB283" s="37"/>
      <c r="AC283" s="37"/>
      <c r="AD283" s="37"/>
      <c r="AE283" s="37"/>
      <c r="AT283" s="16" t="s">
        <v>179</v>
      </c>
      <c r="AU283" s="16" t="s">
        <v>87</v>
      </c>
    </row>
    <row r="284" s="13" customFormat="1">
      <c r="A284" s="13"/>
      <c r="B284" s="247"/>
      <c r="C284" s="248"/>
      <c r="D284" s="242" t="s">
        <v>183</v>
      </c>
      <c r="E284" s="249" t="s">
        <v>107</v>
      </c>
      <c r="F284" s="250" t="s">
        <v>418</v>
      </c>
      <c r="G284" s="248"/>
      <c r="H284" s="251">
        <v>15.958</v>
      </c>
      <c r="I284" s="252"/>
      <c r="J284" s="248"/>
      <c r="K284" s="248"/>
      <c r="L284" s="253"/>
      <c r="M284" s="254"/>
      <c r="N284" s="255"/>
      <c r="O284" s="255"/>
      <c r="P284" s="255"/>
      <c r="Q284" s="255"/>
      <c r="R284" s="255"/>
      <c r="S284" s="255"/>
      <c r="T284" s="256"/>
      <c r="U284" s="13"/>
      <c r="V284" s="13"/>
      <c r="W284" s="13"/>
      <c r="X284" s="13"/>
      <c r="Y284" s="13"/>
      <c r="Z284" s="13"/>
      <c r="AA284" s="13"/>
      <c r="AB284" s="13"/>
      <c r="AC284" s="13"/>
      <c r="AD284" s="13"/>
      <c r="AE284" s="13"/>
      <c r="AT284" s="257" t="s">
        <v>183</v>
      </c>
      <c r="AU284" s="257" t="s">
        <v>87</v>
      </c>
      <c r="AV284" s="13" t="s">
        <v>87</v>
      </c>
      <c r="AW284" s="13" t="s">
        <v>33</v>
      </c>
      <c r="AX284" s="13" t="s">
        <v>83</v>
      </c>
      <c r="AY284" s="257" t="s">
        <v>170</v>
      </c>
    </row>
    <row r="285" s="2" customFormat="1" ht="16.5" customHeight="1">
      <c r="A285" s="37"/>
      <c r="B285" s="38"/>
      <c r="C285" s="269" t="s">
        <v>419</v>
      </c>
      <c r="D285" s="269" t="s">
        <v>301</v>
      </c>
      <c r="E285" s="270" t="s">
        <v>420</v>
      </c>
      <c r="F285" s="271" t="s">
        <v>421</v>
      </c>
      <c r="G285" s="272" t="s">
        <v>232</v>
      </c>
      <c r="H285" s="273">
        <v>52.923999999999999</v>
      </c>
      <c r="I285" s="274"/>
      <c r="J285" s="275">
        <f>ROUND(I285*H285,2)</f>
        <v>0</v>
      </c>
      <c r="K285" s="271" t="s">
        <v>176</v>
      </c>
      <c r="L285" s="276"/>
      <c r="M285" s="277" t="s">
        <v>1</v>
      </c>
      <c r="N285" s="278" t="s">
        <v>43</v>
      </c>
      <c r="O285" s="90"/>
      <c r="P285" s="238">
        <f>O285*H285</f>
        <v>0</v>
      </c>
      <c r="Q285" s="238">
        <v>0.080000000000000002</v>
      </c>
      <c r="R285" s="238">
        <f>Q285*H285</f>
        <v>4.2339200000000004</v>
      </c>
      <c r="S285" s="238">
        <v>0</v>
      </c>
      <c r="T285" s="239">
        <f>S285*H285</f>
        <v>0</v>
      </c>
      <c r="U285" s="37"/>
      <c r="V285" s="37"/>
      <c r="W285" s="37"/>
      <c r="X285" s="37"/>
      <c r="Y285" s="37"/>
      <c r="Z285" s="37"/>
      <c r="AA285" s="37"/>
      <c r="AB285" s="37"/>
      <c r="AC285" s="37"/>
      <c r="AD285" s="37"/>
      <c r="AE285" s="37"/>
      <c r="AR285" s="240" t="s">
        <v>218</v>
      </c>
      <c r="AT285" s="240" t="s">
        <v>301</v>
      </c>
      <c r="AU285" s="240" t="s">
        <v>87</v>
      </c>
      <c r="AY285" s="16" t="s">
        <v>170</v>
      </c>
      <c r="BE285" s="241">
        <f>IF(N285="základní",J285,0)</f>
        <v>0</v>
      </c>
      <c r="BF285" s="241">
        <f>IF(N285="snížená",J285,0)</f>
        <v>0</v>
      </c>
      <c r="BG285" s="241">
        <f>IF(N285="zákl. přenesená",J285,0)</f>
        <v>0</v>
      </c>
      <c r="BH285" s="241">
        <f>IF(N285="sníž. přenesená",J285,0)</f>
        <v>0</v>
      </c>
      <c r="BI285" s="241">
        <f>IF(N285="nulová",J285,0)</f>
        <v>0</v>
      </c>
      <c r="BJ285" s="16" t="s">
        <v>83</v>
      </c>
      <c r="BK285" s="241">
        <f>ROUND(I285*H285,2)</f>
        <v>0</v>
      </c>
      <c r="BL285" s="16" t="s">
        <v>177</v>
      </c>
      <c r="BM285" s="240" t="s">
        <v>422</v>
      </c>
    </row>
    <row r="286" s="2" customFormat="1">
      <c r="A286" s="37"/>
      <c r="B286" s="38"/>
      <c r="C286" s="39"/>
      <c r="D286" s="242" t="s">
        <v>179</v>
      </c>
      <c r="E286" s="39"/>
      <c r="F286" s="243" t="s">
        <v>421</v>
      </c>
      <c r="G286" s="39"/>
      <c r="H286" s="39"/>
      <c r="I286" s="138"/>
      <c r="J286" s="39"/>
      <c r="K286" s="39"/>
      <c r="L286" s="43"/>
      <c r="M286" s="244"/>
      <c r="N286" s="245"/>
      <c r="O286" s="90"/>
      <c r="P286" s="90"/>
      <c r="Q286" s="90"/>
      <c r="R286" s="90"/>
      <c r="S286" s="90"/>
      <c r="T286" s="91"/>
      <c r="U286" s="37"/>
      <c r="V286" s="37"/>
      <c r="W286" s="37"/>
      <c r="X286" s="37"/>
      <c r="Y286" s="37"/>
      <c r="Z286" s="37"/>
      <c r="AA286" s="37"/>
      <c r="AB286" s="37"/>
      <c r="AC286" s="37"/>
      <c r="AD286" s="37"/>
      <c r="AE286" s="37"/>
      <c r="AT286" s="16" t="s">
        <v>179</v>
      </c>
      <c r="AU286" s="16" t="s">
        <v>87</v>
      </c>
    </row>
    <row r="287" s="13" customFormat="1">
      <c r="A287" s="13"/>
      <c r="B287" s="247"/>
      <c r="C287" s="248"/>
      <c r="D287" s="242" t="s">
        <v>183</v>
      </c>
      <c r="E287" s="249" t="s">
        <v>109</v>
      </c>
      <c r="F287" s="250" t="s">
        <v>423</v>
      </c>
      <c r="G287" s="248"/>
      <c r="H287" s="251">
        <v>52.923999999999999</v>
      </c>
      <c r="I287" s="252"/>
      <c r="J287" s="248"/>
      <c r="K287" s="248"/>
      <c r="L287" s="253"/>
      <c r="M287" s="254"/>
      <c r="N287" s="255"/>
      <c r="O287" s="255"/>
      <c r="P287" s="255"/>
      <c r="Q287" s="255"/>
      <c r="R287" s="255"/>
      <c r="S287" s="255"/>
      <c r="T287" s="256"/>
      <c r="U287" s="13"/>
      <c r="V287" s="13"/>
      <c r="W287" s="13"/>
      <c r="X287" s="13"/>
      <c r="Y287" s="13"/>
      <c r="Z287" s="13"/>
      <c r="AA287" s="13"/>
      <c r="AB287" s="13"/>
      <c r="AC287" s="13"/>
      <c r="AD287" s="13"/>
      <c r="AE287" s="13"/>
      <c r="AT287" s="257" t="s">
        <v>183</v>
      </c>
      <c r="AU287" s="257" t="s">
        <v>87</v>
      </c>
      <c r="AV287" s="13" t="s">
        <v>87</v>
      </c>
      <c r="AW287" s="13" t="s">
        <v>33</v>
      </c>
      <c r="AX287" s="13" t="s">
        <v>83</v>
      </c>
      <c r="AY287" s="257" t="s">
        <v>170</v>
      </c>
    </row>
    <row r="288" s="2" customFormat="1" ht="21.75" customHeight="1">
      <c r="A288" s="37"/>
      <c r="B288" s="38"/>
      <c r="C288" s="229" t="s">
        <v>424</v>
      </c>
      <c r="D288" s="229" t="s">
        <v>172</v>
      </c>
      <c r="E288" s="230" t="s">
        <v>425</v>
      </c>
      <c r="F288" s="231" t="s">
        <v>426</v>
      </c>
      <c r="G288" s="232" t="s">
        <v>232</v>
      </c>
      <c r="H288" s="233">
        <v>8.5</v>
      </c>
      <c r="I288" s="234"/>
      <c r="J288" s="235">
        <f>ROUND(I288*H288,2)</f>
        <v>0</v>
      </c>
      <c r="K288" s="231" t="s">
        <v>176</v>
      </c>
      <c r="L288" s="43"/>
      <c r="M288" s="236" t="s">
        <v>1</v>
      </c>
      <c r="N288" s="237" t="s">
        <v>43</v>
      </c>
      <c r="O288" s="90"/>
      <c r="P288" s="238">
        <f>O288*H288</f>
        <v>0</v>
      </c>
      <c r="Q288" s="238">
        <v>0.1295</v>
      </c>
      <c r="R288" s="238">
        <f>Q288*H288</f>
        <v>1.1007500000000001</v>
      </c>
      <c r="S288" s="238">
        <v>0</v>
      </c>
      <c r="T288" s="239">
        <f>S288*H288</f>
        <v>0</v>
      </c>
      <c r="U288" s="37"/>
      <c r="V288" s="37"/>
      <c r="W288" s="37"/>
      <c r="X288" s="37"/>
      <c r="Y288" s="37"/>
      <c r="Z288" s="37"/>
      <c r="AA288" s="37"/>
      <c r="AB288" s="37"/>
      <c r="AC288" s="37"/>
      <c r="AD288" s="37"/>
      <c r="AE288" s="37"/>
      <c r="AR288" s="240" t="s">
        <v>177</v>
      </c>
      <c r="AT288" s="240" t="s">
        <v>172</v>
      </c>
      <c r="AU288" s="240" t="s">
        <v>87</v>
      </c>
      <c r="AY288" s="16" t="s">
        <v>170</v>
      </c>
      <c r="BE288" s="241">
        <f>IF(N288="základní",J288,0)</f>
        <v>0</v>
      </c>
      <c r="BF288" s="241">
        <f>IF(N288="snížená",J288,0)</f>
        <v>0</v>
      </c>
      <c r="BG288" s="241">
        <f>IF(N288="zákl. přenesená",J288,0)</f>
        <v>0</v>
      </c>
      <c r="BH288" s="241">
        <f>IF(N288="sníž. přenesená",J288,0)</f>
        <v>0</v>
      </c>
      <c r="BI288" s="241">
        <f>IF(N288="nulová",J288,0)</f>
        <v>0</v>
      </c>
      <c r="BJ288" s="16" t="s">
        <v>83</v>
      </c>
      <c r="BK288" s="241">
        <f>ROUND(I288*H288,2)</f>
        <v>0</v>
      </c>
      <c r="BL288" s="16" t="s">
        <v>177</v>
      </c>
      <c r="BM288" s="240" t="s">
        <v>427</v>
      </c>
    </row>
    <row r="289" s="2" customFormat="1">
      <c r="A289" s="37"/>
      <c r="B289" s="38"/>
      <c r="C289" s="39"/>
      <c r="D289" s="242" t="s">
        <v>179</v>
      </c>
      <c r="E289" s="39"/>
      <c r="F289" s="243" t="s">
        <v>428</v>
      </c>
      <c r="G289" s="39"/>
      <c r="H289" s="39"/>
      <c r="I289" s="138"/>
      <c r="J289" s="39"/>
      <c r="K289" s="39"/>
      <c r="L289" s="43"/>
      <c r="M289" s="244"/>
      <c r="N289" s="245"/>
      <c r="O289" s="90"/>
      <c r="P289" s="90"/>
      <c r="Q289" s="90"/>
      <c r="R289" s="90"/>
      <c r="S289" s="90"/>
      <c r="T289" s="91"/>
      <c r="U289" s="37"/>
      <c r="V289" s="37"/>
      <c r="W289" s="37"/>
      <c r="X289" s="37"/>
      <c r="Y289" s="37"/>
      <c r="Z289" s="37"/>
      <c r="AA289" s="37"/>
      <c r="AB289" s="37"/>
      <c r="AC289" s="37"/>
      <c r="AD289" s="37"/>
      <c r="AE289" s="37"/>
      <c r="AT289" s="16" t="s">
        <v>179</v>
      </c>
      <c r="AU289" s="16" t="s">
        <v>87</v>
      </c>
    </row>
    <row r="290" s="2" customFormat="1">
      <c r="A290" s="37"/>
      <c r="B290" s="38"/>
      <c r="C290" s="39"/>
      <c r="D290" s="242" t="s">
        <v>181</v>
      </c>
      <c r="E290" s="39"/>
      <c r="F290" s="246" t="s">
        <v>429</v>
      </c>
      <c r="G290" s="39"/>
      <c r="H290" s="39"/>
      <c r="I290" s="138"/>
      <c r="J290" s="39"/>
      <c r="K290" s="39"/>
      <c r="L290" s="43"/>
      <c r="M290" s="244"/>
      <c r="N290" s="245"/>
      <c r="O290" s="90"/>
      <c r="P290" s="90"/>
      <c r="Q290" s="90"/>
      <c r="R290" s="90"/>
      <c r="S290" s="90"/>
      <c r="T290" s="91"/>
      <c r="U290" s="37"/>
      <c r="V290" s="37"/>
      <c r="W290" s="37"/>
      <c r="X290" s="37"/>
      <c r="Y290" s="37"/>
      <c r="Z290" s="37"/>
      <c r="AA290" s="37"/>
      <c r="AB290" s="37"/>
      <c r="AC290" s="37"/>
      <c r="AD290" s="37"/>
      <c r="AE290" s="37"/>
      <c r="AT290" s="16" t="s">
        <v>181</v>
      </c>
      <c r="AU290" s="16" t="s">
        <v>87</v>
      </c>
    </row>
    <row r="291" s="13" customFormat="1">
      <c r="A291" s="13"/>
      <c r="B291" s="247"/>
      <c r="C291" s="248"/>
      <c r="D291" s="242" t="s">
        <v>183</v>
      </c>
      <c r="E291" s="249" t="s">
        <v>101</v>
      </c>
      <c r="F291" s="250" t="s">
        <v>430</v>
      </c>
      <c r="G291" s="248"/>
      <c r="H291" s="251">
        <v>8.5</v>
      </c>
      <c r="I291" s="252"/>
      <c r="J291" s="248"/>
      <c r="K291" s="248"/>
      <c r="L291" s="253"/>
      <c r="M291" s="254"/>
      <c r="N291" s="255"/>
      <c r="O291" s="255"/>
      <c r="P291" s="255"/>
      <c r="Q291" s="255"/>
      <c r="R291" s="255"/>
      <c r="S291" s="255"/>
      <c r="T291" s="256"/>
      <c r="U291" s="13"/>
      <c r="V291" s="13"/>
      <c r="W291" s="13"/>
      <c r="X291" s="13"/>
      <c r="Y291" s="13"/>
      <c r="Z291" s="13"/>
      <c r="AA291" s="13"/>
      <c r="AB291" s="13"/>
      <c r="AC291" s="13"/>
      <c r="AD291" s="13"/>
      <c r="AE291" s="13"/>
      <c r="AT291" s="257" t="s">
        <v>183</v>
      </c>
      <c r="AU291" s="257" t="s">
        <v>87</v>
      </c>
      <c r="AV291" s="13" t="s">
        <v>87</v>
      </c>
      <c r="AW291" s="13" t="s">
        <v>33</v>
      </c>
      <c r="AX291" s="13" t="s">
        <v>83</v>
      </c>
      <c r="AY291" s="257" t="s">
        <v>170</v>
      </c>
    </row>
    <row r="292" s="2" customFormat="1" ht="16.5" customHeight="1">
      <c r="A292" s="37"/>
      <c r="B292" s="38"/>
      <c r="C292" s="269" t="s">
        <v>431</v>
      </c>
      <c r="D292" s="269" t="s">
        <v>301</v>
      </c>
      <c r="E292" s="270" t="s">
        <v>432</v>
      </c>
      <c r="F292" s="271" t="s">
        <v>433</v>
      </c>
      <c r="G292" s="272" t="s">
        <v>232</v>
      </c>
      <c r="H292" s="273">
        <v>8.5850000000000009</v>
      </c>
      <c r="I292" s="274"/>
      <c r="J292" s="275">
        <f>ROUND(I292*H292,2)</f>
        <v>0</v>
      </c>
      <c r="K292" s="271" t="s">
        <v>176</v>
      </c>
      <c r="L292" s="276"/>
      <c r="M292" s="277" t="s">
        <v>1</v>
      </c>
      <c r="N292" s="278" t="s">
        <v>43</v>
      </c>
      <c r="O292" s="90"/>
      <c r="P292" s="238">
        <f>O292*H292</f>
        <v>0</v>
      </c>
      <c r="Q292" s="238">
        <v>0.056120000000000003</v>
      </c>
      <c r="R292" s="238">
        <f>Q292*H292</f>
        <v>0.48179020000000006</v>
      </c>
      <c r="S292" s="238">
        <v>0</v>
      </c>
      <c r="T292" s="239">
        <f>S292*H292</f>
        <v>0</v>
      </c>
      <c r="U292" s="37"/>
      <c r="V292" s="37"/>
      <c r="W292" s="37"/>
      <c r="X292" s="37"/>
      <c r="Y292" s="37"/>
      <c r="Z292" s="37"/>
      <c r="AA292" s="37"/>
      <c r="AB292" s="37"/>
      <c r="AC292" s="37"/>
      <c r="AD292" s="37"/>
      <c r="AE292" s="37"/>
      <c r="AR292" s="240" t="s">
        <v>218</v>
      </c>
      <c r="AT292" s="240" t="s">
        <v>301</v>
      </c>
      <c r="AU292" s="240" t="s">
        <v>87</v>
      </c>
      <c r="AY292" s="16" t="s">
        <v>170</v>
      </c>
      <c r="BE292" s="241">
        <f>IF(N292="základní",J292,0)</f>
        <v>0</v>
      </c>
      <c r="BF292" s="241">
        <f>IF(N292="snížená",J292,0)</f>
        <v>0</v>
      </c>
      <c r="BG292" s="241">
        <f>IF(N292="zákl. přenesená",J292,0)</f>
        <v>0</v>
      </c>
      <c r="BH292" s="241">
        <f>IF(N292="sníž. přenesená",J292,0)</f>
        <v>0</v>
      </c>
      <c r="BI292" s="241">
        <f>IF(N292="nulová",J292,0)</f>
        <v>0</v>
      </c>
      <c r="BJ292" s="16" t="s">
        <v>83</v>
      </c>
      <c r="BK292" s="241">
        <f>ROUND(I292*H292,2)</f>
        <v>0</v>
      </c>
      <c r="BL292" s="16" t="s">
        <v>177</v>
      </c>
      <c r="BM292" s="240" t="s">
        <v>434</v>
      </c>
    </row>
    <row r="293" s="2" customFormat="1">
      <c r="A293" s="37"/>
      <c r="B293" s="38"/>
      <c r="C293" s="39"/>
      <c r="D293" s="242" t="s">
        <v>179</v>
      </c>
      <c r="E293" s="39"/>
      <c r="F293" s="243" t="s">
        <v>433</v>
      </c>
      <c r="G293" s="39"/>
      <c r="H293" s="39"/>
      <c r="I293" s="138"/>
      <c r="J293" s="39"/>
      <c r="K293" s="39"/>
      <c r="L293" s="43"/>
      <c r="M293" s="244"/>
      <c r="N293" s="245"/>
      <c r="O293" s="90"/>
      <c r="P293" s="90"/>
      <c r="Q293" s="90"/>
      <c r="R293" s="90"/>
      <c r="S293" s="90"/>
      <c r="T293" s="91"/>
      <c r="U293" s="37"/>
      <c r="V293" s="37"/>
      <c r="W293" s="37"/>
      <c r="X293" s="37"/>
      <c r="Y293" s="37"/>
      <c r="Z293" s="37"/>
      <c r="AA293" s="37"/>
      <c r="AB293" s="37"/>
      <c r="AC293" s="37"/>
      <c r="AD293" s="37"/>
      <c r="AE293" s="37"/>
      <c r="AT293" s="16" t="s">
        <v>179</v>
      </c>
      <c r="AU293" s="16" t="s">
        <v>87</v>
      </c>
    </row>
    <row r="294" s="13" customFormat="1">
      <c r="A294" s="13"/>
      <c r="B294" s="247"/>
      <c r="C294" s="248"/>
      <c r="D294" s="242" t="s">
        <v>183</v>
      </c>
      <c r="E294" s="249" t="s">
        <v>1</v>
      </c>
      <c r="F294" s="250" t="s">
        <v>435</v>
      </c>
      <c r="G294" s="248"/>
      <c r="H294" s="251">
        <v>8.5850000000000009</v>
      </c>
      <c r="I294" s="252"/>
      <c r="J294" s="248"/>
      <c r="K294" s="248"/>
      <c r="L294" s="253"/>
      <c r="M294" s="254"/>
      <c r="N294" s="255"/>
      <c r="O294" s="255"/>
      <c r="P294" s="255"/>
      <c r="Q294" s="255"/>
      <c r="R294" s="255"/>
      <c r="S294" s="255"/>
      <c r="T294" s="256"/>
      <c r="U294" s="13"/>
      <c r="V294" s="13"/>
      <c r="W294" s="13"/>
      <c r="X294" s="13"/>
      <c r="Y294" s="13"/>
      <c r="Z294" s="13"/>
      <c r="AA294" s="13"/>
      <c r="AB294" s="13"/>
      <c r="AC294" s="13"/>
      <c r="AD294" s="13"/>
      <c r="AE294" s="13"/>
      <c r="AT294" s="257" t="s">
        <v>183</v>
      </c>
      <c r="AU294" s="257" t="s">
        <v>87</v>
      </c>
      <c r="AV294" s="13" t="s">
        <v>87</v>
      </c>
      <c r="AW294" s="13" t="s">
        <v>33</v>
      </c>
      <c r="AX294" s="13" t="s">
        <v>83</v>
      </c>
      <c r="AY294" s="257" t="s">
        <v>170</v>
      </c>
    </row>
    <row r="295" s="2" customFormat="1" ht="21.75" customHeight="1">
      <c r="A295" s="37"/>
      <c r="B295" s="38"/>
      <c r="C295" s="229" t="s">
        <v>436</v>
      </c>
      <c r="D295" s="229" t="s">
        <v>172</v>
      </c>
      <c r="E295" s="230" t="s">
        <v>437</v>
      </c>
      <c r="F295" s="231" t="s">
        <v>438</v>
      </c>
      <c r="G295" s="232" t="s">
        <v>232</v>
      </c>
      <c r="H295" s="233">
        <v>72.599999999999994</v>
      </c>
      <c r="I295" s="234"/>
      <c r="J295" s="235">
        <f>ROUND(I295*H295,2)</f>
        <v>0</v>
      </c>
      <c r="K295" s="231" t="s">
        <v>176</v>
      </c>
      <c r="L295" s="43"/>
      <c r="M295" s="236" t="s">
        <v>1</v>
      </c>
      <c r="N295" s="237" t="s">
        <v>43</v>
      </c>
      <c r="O295" s="90"/>
      <c r="P295" s="238">
        <f>O295*H295</f>
        <v>0</v>
      </c>
      <c r="Q295" s="238">
        <v>0</v>
      </c>
      <c r="R295" s="238">
        <f>Q295*H295</f>
        <v>0</v>
      </c>
      <c r="S295" s="238">
        <v>0</v>
      </c>
      <c r="T295" s="239">
        <f>S295*H295</f>
        <v>0</v>
      </c>
      <c r="U295" s="37"/>
      <c r="V295" s="37"/>
      <c r="W295" s="37"/>
      <c r="X295" s="37"/>
      <c r="Y295" s="37"/>
      <c r="Z295" s="37"/>
      <c r="AA295" s="37"/>
      <c r="AB295" s="37"/>
      <c r="AC295" s="37"/>
      <c r="AD295" s="37"/>
      <c r="AE295" s="37"/>
      <c r="AR295" s="240" t="s">
        <v>177</v>
      </c>
      <c r="AT295" s="240" t="s">
        <v>172</v>
      </c>
      <c r="AU295" s="240" t="s">
        <v>87</v>
      </c>
      <c r="AY295" s="16" t="s">
        <v>170</v>
      </c>
      <c r="BE295" s="241">
        <f>IF(N295="základní",J295,0)</f>
        <v>0</v>
      </c>
      <c r="BF295" s="241">
        <f>IF(N295="snížená",J295,0)</f>
        <v>0</v>
      </c>
      <c r="BG295" s="241">
        <f>IF(N295="zákl. přenesená",J295,0)</f>
        <v>0</v>
      </c>
      <c r="BH295" s="241">
        <f>IF(N295="sníž. přenesená",J295,0)</f>
        <v>0</v>
      </c>
      <c r="BI295" s="241">
        <f>IF(N295="nulová",J295,0)</f>
        <v>0</v>
      </c>
      <c r="BJ295" s="16" t="s">
        <v>83</v>
      </c>
      <c r="BK295" s="241">
        <f>ROUND(I295*H295,2)</f>
        <v>0</v>
      </c>
      <c r="BL295" s="16" t="s">
        <v>177</v>
      </c>
      <c r="BM295" s="240" t="s">
        <v>439</v>
      </c>
    </row>
    <row r="296" s="2" customFormat="1">
      <c r="A296" s="37"/>
      <c r="B296" s="38"/>
      <c r="C296" s="39"/>
      <c r="D296" s="242" t="s">
        <v>179</v>
      </c>
      <c r="E296" s="39"/>
      <c r="F296" s="243" t="s">
        <v>440</v>
      </c>
      <c r="G296" s="39"/>
      <c r="H296" s="39"/>
      <c r="I296" s="138"/>
      <c r="J296" s="39"/>
      <c r="K296" s="39"/>
      <c r="L296" s="43"/>
      <c r="M296" s="244"/>
      <c r="N296" s="245"/>
      <c r="O296" s="90"/>
      <c r="P296" s="90"/>
      <c r="Q296" s="90"/>
      <c r="R296" s="90"/>
      <c r="S296" s="90"/>
      <c r="T296" s="91"/>
      <c r="U296" s="37"/>
      <c r="V296" s="37"/>
      <c r="W296" s="37"/>
      <c r="X296" s="37"/>
      <c r="Y296" s="37"/>
      <c r="Z296" s="37"/>
      <c r="AA296" s="37"/>
      <c r="AB296" s="37"/>
      <c r="AC296" s="37"/>
      <c r="AD296" s="37"/>
      <c r="AE296" s="37"/>
      <c r="AT296" s="16" t="s">
        <v>179</v>
      </c>
      <c r="AU296" s="16" t="s">
        <v>87</v>
      </c>
    </row>
    <row r="297" s="2" customFormat="1">
      <c r="A297" s="37"/>
      <c r="B297" s="38"/>
      <c r="C297" s="39"/>
      <c r="D297" s="242" t="s">
        <v>181</v>
      </c>
      <c r="E297" s="39"/>
      <c r="F297" s="246" t="s">
        <v>441</v>
      </c>
      <c r="G297" s="39"/>
      <c r="H297" s="39"/>
      <c r="I297" s="138"/>
      <c r="J297" s="39"/>
      <c r="K297" s="39"/>
      <c r="L297" s="43"/>
      <c r="M297" s="244"/>
      <c r="N297" s="245"/>
      <c r="O297" s="90"/>
      <c r="P297" s="90"/>
      <c r="Q297" s="90"/>
      <c r="R297" s="90"/>
      <c r="S297" s="90"/>
      <c r="T297" s="91"/>
      <c r="U297" s="37"/>
      <c r="V297" s="37"/>
      <c r="W297" s="37"/>
      <c r="X297" s="37"/>
      <c r="Y297" s="37"/>
      <c r="Z297" s="37"/>
      <c r="AA297" s="37"/>
      <c r="AB297" s="37"/>
      <c r="AC297" s="37"/>
      <c r="AD297" s="37"/>
      <c r="AE297" s="37"/>
      <c r="AT297" s="16" t="s">
        <v>181</v>
      </c>
      <c r="AU297" s="16" t="s">
        <v>87</v>
      </c>
    </row>
    <row r="298" s="13" customFormat="1">
      <c r="A298" s="13"/>
      <c r="B298" s="247"/>
      <c r="C298" s="248"/>
      <c r="D298" s="242" t="s">
        <v>183</v>
      </c>
      <c r="E298" s="249" t="s">
        <v>1</v>
      </c>
      <c r="F298" s="250" t="s">
        <v>99</v>
      </c>
      <c r="G298" s="248"/>
      <c r="H298" s="251">
        <v>72.599999999999994</v>
      </c>
      <c r="I298" s="252"/>
      <c r="J298" s="248"/>
      <c r="K298" s="248"/>
      <c r="L298" s="253"/>
      <c r="M298" s="254"/>
      <c r="N298" s="255"/>
      <c r="O298" s="255"/>
      <c r="P298" s="255"/>
      <c r="Q298" s="255"/>
      <c r="R298" s="255"/>
      <c r="S298" s="255"/>
      <c r="T298" s="256"/>
      <c r="U298" s="13"/>
      <c r="V298" s="13"/>
      <c r="W298" s="13"/>
      <c r="X298" s="13"/>
      <c r="Y298" s="13"/>
      <c r="Z298" s="13"/>
      <c r="AA298" s="13"/>
      <c r="AB298" s="13"/>
      <c r="AC298" s="13"/>
      <c r="AD298" s="13"/>
      <c r="AE298" s="13"/>
      <c r="AT298" s="257" t="s">
        <v>183</v>
      </c>
      <c r="AU298" s="257" t="s">
        <v>87</v>
      </c>
      <c r="AV298" s="13" t="s">
        <v>87</v>
      </c>
      <c r="AW298" s="13" t="s">
        <v>33</v>
      </c>
      <c r="AX298" s="13" t="s">
        <v>83</v>
      </c>
      <c r="AY298" s="257" t="s">
        <v>170</v>
      </c>
    </row>
    <row r="299" s="2" customFormat="1" ht="21.75" customHeight="1">
      <c r="A299" s="37"/>
      <c r="B299" s="38"/>
      <c r="C299" s="229" t="s">
        <v>442</v>
      </c>
      <c r="D299" s="229" t="s">
        <v>172</v>
      </c>
      <c r="E299" s="230" t="s">
        <v>443</v>
      </c>
      <c r="F299" s="231" t="s">
        <v>444</v>
      </c>
      <c r="G299" s="232" t="s">
        <v>232</v>
      </c>
      <c r="H299" s="233">
        <v>72.599999999999994</v>
      </c>
      <c r="I299" s="234"/>
      <c r="J299" s="235">
        <f>ROUND(I299*H299,2)</f>
        <v>0</v>
      </c>
      <c r="K299" s="231" t="s">
        <v>176</v>
      </c>
      <c r="L299" s="43"/>
      <c r="M299" s="236" t="s">
        <v>1</v>
      </c>
      <c r="N299" s="237" t="s">
        <v>43</v>
      </c>
      <c r="O299" s="90"/>
      <c r="P299" s="238">
        <f>O299*H299</f>
        <v>0</v>
      </c>
      <c r="Q299" s="238">
        <v>5.0000000000000002E-05</v>
      </c>
      <c r="R299" s="238">
        <f>Q299*H299</f>
        <v>0.00363</v>
      </c>
      <c r="S299" s="238">
        <v>0</v>
      </c>
      <c r="T299" s="239">
        <f>S299*H299</f>
        <v>0</v>
      </c>
      <c r="U299" s="37"/>
      <c r="V299" s="37"/>
      <c r="W299" s="37"/>
      <c r="X299" s="37"/>
      <c r="Y299" s="37"/>
      <c r="Z299" s="37"/>
      <c r="AA299" s="37"/>
      <c r="AB299" s="37"/>
      <c r="AC299" s="37"/>
      <c r="AD299" s="37"/>
      <c r="AE299" s="37"/>
      <c r="AR299" s="240" t="s">
        <v>177</v>
      </c>
      <c r="AT299" s="240" t="s">
        <v>172</v>
      </c>
      <c r="AU299" s="240" t="s">
        <v>87</v>
      </c>
      <c r="AY299" s="16" t="s">
        <v>170</v>
      </c>
      <c r="BE299" s="241">
        <f>IF(N299="základní",J299,0)</f>
        <v>0</v>
      </c>
      <c r="BF299" s="241">
        <f>IF(N299="snížená",J299,0)</f>
        <v>0</v>
      </c>
      <c r="BG299" s="241">
        <f>IF(N299="zákl. přenesená",J299,0)</f>
        <v>0</v>
      </c>
      <c r="BH299" s="241">
        <f>IF(N299="sníž. přenesená",J299,0)</f>
        <v>0</v>
      </c>
      <c r="BI299" s="241">
        <f>IF(N299="nulová",J299,0)</f>
        <v>0</v>
      </c>
      <c r="BJ299" s="16" t="s">
        <v>83</v>
      </c>
      <c r="BK299" s="241">
        <f>ROUND(I299*H299,2)</f>
        <v>0</v>
      </c>
      <c r="BL299" s="16" t="s">
        <v>177</v>
      </c>
      <c r="BM299" s="240" t="s">
        <v>445</v>
      </c>
    </row>
    <row r="300" s="2" customFormat="1">
      <c r="A300" s="37"/>
      <c r="B300" s="38"/>
      <c r="C300" s="39"/>
      <c r="D300" s="242" t="s">
        <v>179</v>
      </c>
      <c r="E300" s="39"/>
      <c r="F300" s="243" t="s">
        <v>446</v>
      </c>
      <c r="G300" s="39"/>
      <c r="H300" s="39"/>
      <c r="I300" s="138"/>
      <c r="J300" s="39"/>
      <c r="K300" s="39"/>
      <c r="L300" s="43"/>
      <c r="M300" s="244"/>
      <c r="N300" s="245"/>
      <c r="O300" s="90"/>
      <c r="P300" s="90"/>
      <c r="Q300" s="90"/>
      <c r="R300" s="90"/>
      <c r="S300" s="90"/>
      <c r="T300" s="91"/>
      <c r="U300" s="37"/>
      <c r="V300" s="37"/>
      <c r="W300" s="37"/>
      <c r="X300" s="37"/>
      <c r="Y300" s="37"/>
      <c r="Z300" s="37"/>
      <c r="AA300" s="37"/>
      <c r="AB300" s="37"/>
      <c r="AC300" s="37"/>
      <c r="AD300" s="37"/>
      <c r="AE300" s="37"/>
      <c r="AT300" s="16" t="s">
        <v>179</v>
      </c>
      <c r="AU300" s="16" t="s">
        <v>87</v>
      </c>
    </row>
    <row r="301" s="2" customFormat="1">
      <c r="A301" s="37"/>
      <c r="B301" s="38"/>
      <c r="C301" s="39"/>
      <c r="D301" s="242" t="s">
        <v>181</v>
      </c>
      <c r="E301" s="39"/>
      <c r="F301" s="246" t="s">
        <v>447</v>
      </c>
      <c r="G301" s="39"/>
      <c r="H301" s="39"/>
      <c r="I301" s="138"/>
      <c r="J301" s="39"/>
      <c r="K301" s="39"/>
      <c r="L301" s="43"/>
      <c r="M301" s="244"/>
      <c r="N301" s="245"/>
      <c r="O301" s="90"/>
      <c r="P301" s="90"/>
      <c r="Q301" s="90"/>
      <c r="R301" s="90"/>
      <c r="S301" s="90"/>
      <c r="T301" s="91"/>
      <c r="U301" s="37"/>
      <c r="V301" s="37"/>
      <c r="W301" s="37"/>
      <c r="X301" s="37"/>
      <c r="Y301" s="37"/>
      <c r="Z301" s="37"/>
      <c r="AA301" s="37"/>
      <c r="AB301" s="37"/>
      <c r="AC301" s="37"/>
      <c r="AD301" s="37"/>
      <c r="AE301" s="37"/>
      <c r="AT301" s="16" t="s">
        <v>181</v>
      </c>
      <c r="AU301" s="16" t="s">
        <v>87</v>
      </c>
    </row>
    <row r="302" s="13" customFormat="1">
      <c r="A302" s="13"/>
      <c r="B302" s="247"/>
      <c r="C302" s="248"/>
      <c r="D302" s="242" t="s">
        <v>183</v>
      </c>
      <c r="E302" s="249" t="s">
        <v>1</v>
      </c>
      <c r="F302" s="250" t="s">
        <v>99</v>
      </c>
      <c r="G302" s="248"/>
      <c r="H302" s="251">
        <v>72.599999999999994</v>
      </c>
      <c r="I302" s="252"/>
      <c r="J302" s="248"/>
      <c r="K302" s="248"/>
      <c r="L302" s="253"/>
      <c r="M302" s="254"/>
      <c r="N302" s="255"/>
      <c r="O302" s="255"/>
      <c r="P302" s="255"/>
      <c r="Q302" s="255"/>
      <c r="R302" s="255"/>
      <c r="S302" s="255"/>
      <c r="T302" s="256"/>
      <c r="U302" s="13"/>
      <c r="V302" s="13"/>
      <c r="W302" s="13"/>
      <c r="X302" s="13"/>
      <c r="Y302" s="13"/>
      <c r="Z302" s="13"/>
      <c r="AA302" s="13"/>
      <c r="AB302" s="13"/>
      <c r="AC302" s="13"/>
      <c r="AD302" s="13"/>
      <c r="AE302" s="13"/>
      <c r="AT302" s="257" t="s">
        <v>183</v>
      </c>
      <c r="AU302" s="257" t="s">
        <v>87</v>
      </c>
      <c r="AV302" s="13" t="s">
        <v>87</v>
      </c>
      <c r="AW302" s="13" t="s">
        <v>33</v>
      </c>
      <c r="AX302" s="13" t="s">
        <v>83</v>
      </c>
      <c r="AY302" s="257" t="s">
        <v>170</v>
      </c>
    </row>
    <row r="303" s="2" customFormat="1" ht="16.5" customHeight="1">
      <c r="A303" s="37"/>
      <c r="B303" s="38"/>
      <c r="C303" s="229" t="s">
        <v>448</v>
      </c>
      <c r="D303" s="229" t="s">
        <v>172</v>
      </c>
      <c r="E303" s="230" t="s">
        <v>449</v>
      </c>
      <c r="F303" s="231" t="s">
        <v>450</v>
      </c>
      <c r="G303" s="232" t="s">
        <v>232</v>
      </c>
      <c r="H303" s="233">
        <v>72.599999999999994</v>
      </c>
      <c r="I303" s="234"/>
      <c r="J303" s="235">
        <f>ROUND(I303*H303,2)</f>
        <v>0</v>
      </c>
      <c r="K303" s="231" t="s">
        <v>176</v>
      </c>
      <c r="L303" s="43"/>
      <c r="M303" s="236" t="s">
        <v>1</v>
      </c>
      <c r="N303" s="237" t="s">
        <v>43</v>
      </c>
      <c r="O303" s="90"/>
      <c r="P303" s="238">
        <f>O303*H303</f>
        <v>0</v>
      </c>
      <c r="Q303" s="238">
        <v>0</v>
      </c>
      <c r="R303" s="238">
        <f>Q303*H303</f>
        <v>0</v>
      </c>
      <c r="S303" s="238">
        <v>0</v>
      </c>
      <c r="T303" s="239">
        <f>S303*H303</f>
        <v>0</v>
      </c>
      <c r="U303" s="37"/>
      <c r="V303" s="37"/>
      <c r="W303" s="37"/>
      <c r="X303" s="37"/>
      <c r="Y303" s="37"/>
      <c r="Z303" s="37"/>
      <c r="AA303" s="37"/>
      <c r="AB303" s="37"/>
      <c r="AC303" s="37"/>
      <c r="AD303" s="37"/>
      <c r="AE303" s="37"/>
      <c r="AR303" s="240" t="s">
        <v>177</v>
      </c>
      <c r="AT303" s="240" t="s">
        <v>172</v>
      </c>
      <c r="AU303" s="240" t="s">
        <v>87</v>
      </c>
      <c r="AY303" s="16" t="s">
        <v>170</v>
      </c>
      <c r="BE303" s="241">
        <f>IF(N303="základní",J303,0)</f>
        <v>0</v>
      </c>
      <c r="BF303" s="241">
        <f>IF(N303="snížená",J303,0)</f>
        <v>0</v>
      </c>
      <c r="BG303" s="241">
        <f>IF(N303="zákl. přenesená",J303,0)</f>
        <v>0</v>
      </c>
      <c r="BH303" s="241">
        <f>IF(N303="sníž. přenesená",J303,0)</f>
        <v>0</v>
      </c>
      <c r="BI303" s="241">
        <f>IF(N303="nulová",J303,0)</f>
        <v>0</v>
      </c>
      <c r="BJ303" s="16" t="s">
        <v>83</v>
      </c>
      <c r="BK303" s="241">
        <f>ROUND(I303*H303,2)</f>
        <v>0</v>
      </c>
      <c r="BL303" s="16" t="s">
        <v>177</v>
      </c>
      <c r="BM303" s="240" t="s">
        <v>451</v>
      </c>
    </row>
    <row r="304" s="2" customFormat="1">
      <c r="A304" s="37"/>
      <c r="B304" s="38"/>
      <c r="C304" s="39"/>
      <c r="D304" s="242" t="s">
        <v>179</v>
      </c>
      <c r="E304" s="39"/>
      <c r="F304" s="243" t="s">
        <v>452</v>
      </c>
      <c r="G304" s="39"/>
      <c r="H304" s="39"/>
      <c r="I304" s="138"/>
      <c r="J304" s="39"/>
      <c r="K304" s="39"/>
      <c r="L304" s="43"/>
      <c r="M304" s="244"/>
      <c r="N304" s="245"/>
      <c r="O304" s="90"/>
      <c r="P304" s="90"/>
      <c r="Q304" s="90"/>
      <c r="R304" s="90"/>
      <c r="S304" s="90"/>
      <c r="T304" s="91"/>
      <c r="U304" s="37"/>
      <c r="V304" s="37"/>
      <c r="W304" s="37"/>
      <c r="X304" s="37"/>
      <c r="Y304" s="37"/>
      <c r="Z304" s="37"/>
      <c r="AA304" s="37"/>
      <c r="AB304" s="37"/>
      <c r="AC304" s="37"/>
      <c r="AD304" s="37"/>
      <c r="AE304" s="37"/>
      <c r="AT304" s="16" t="s">
        <v>179</v>
      </c>
      <c r="AU304" s="16" t="s">
        <v>87</v>
      </c>
    </row>
    <row r="305" s="2" customFormat="1">
      <c r="A305" s="37"/>
      <c r="B305" s="38"/>
      <c r="C305" s="39"/>
      <c r="D305" s="242" t="s">
        <v>181</v>
      </c>
      <c r="E305" s="39"/>
      <c r="F305" s="246" t="s">
        <v>453</v>
      </c>
      <c r="G305" s="39"/>
      <c r="H305" s="39"/>
      <c r="I305" s="138"/>
      <c r="J305" s="39"/>
      <c r="K305" s="39"/>
      <c r="L305" s="43"/>
      <c r="M305" s="244"/>
      <c r="N305" s="245"/>
      <c r="O305" s="90"/>
      <c r="P305" s="90"/>
      <c r="Q305" s="90"/>
      <c r="R305" s="90"/>
      <c r="S305" s="90"/>
      <c r="T305" s="91"/>
      <c r="U305" s="37"/>
      <c r="V305" s="37"/>
      <c r="W305" s="37"/>
      <c r="X305" s="37"/>
      <c r="Y305" s="37"/>
      <c r="Z305" s="37"/>
      <c r="AA305" s="37"/>
      <c r="AB305" s="37"/>
      <c r="AC305" s="37"/>
      <c r="AD305" s="37"/>
      <c r="AE305" s="37"/>
      <c r="AT305" s="16" t="s">
        <v>181</v>
      </c>
      <c r="AU305" s="16" t="s">
        <v>87</v>
      </c>
    </row>
    <row r="306" s="13" customFormat="1">
      <c r="A306" s="13"/>
      <c r="B306" s="247"/>
      <c r="C306" s="248"/>
      <c r="D306" s="242" t="s">
        <v>183</v>
      </c>
      <c r="E306" s="249" t="s">
        <v>99</v>
      </c>
      <c r="F306" s="250" t="s">
        <v>454</v>
      </c>
      <c r="G306" s="248"/>
      <c r="H306" s="251">
        <v>72.599999999999994</v>
      </c>
      <c r="I306" s="252"/>
      <c r="J306" s="248"/>
      <c r="K306" s="248"/>
      <c r="L306" s="253"/>
      <c r="M306" s="254"/>
      <c r="N306" s="255"/>
      <c r="O306" s="255"/>
      <c r="P306" s="255"/>
      <c r="Q306" s="255"/>
      <c r="R306" s="255"/>
      <c r="S306" s="255"/>
      <c r="T306" s="256"/>
      <c r="U306" s="13"/>
      <c r="V306" s="13"/>
      <c r="W306" s="13"/>
      <c r="X306" s="13"/>
      <c r="Y306" s="13"/>
      <c r="Z306" s="13"/>
      <c r="AA306" s="13"/>
      <c r="AB306" s="13"/>
      <c r="AC306" s="13"/>
      <c r="AD306" s="13"/>
      <c r="AE306" s="13"/>
      <c r="AT306" s="257" t="s">
        <v>183</v>
      </c>
      <c r="AU306" s="257" t="s">
        <v>87</v>
      </c>
      <c r="AV306" s="13" t="s">
        <v>87</v>
      </c>
      <c r="AW306" s="13" t="s">
        <v>33</v>
      </c>
      <c r="AX306" s="13" t="s">
        <v>83</v>
      </c>
      <c r="AY306" s="257" t="s">
        <v>170</v>
      </c>
    </row>
    <row r="307" s="12" customFormat="1" ht="22.8" customHeight="1">
      <c r="A307" s="12"/>
      <c r="B307" s="213"/>
      <c r="C307" s="214"/>
      <c r="D307" s="215" t="s">
        <v>77</v>
      </c>
      <c r="E307" s="227" t="s">
        <v>455</v>
      </c>
      <c r="F307" s="227" t="s">
        <v>456</v>
      </c>
      <c r="G307" s="214"/>
      <c r="H307" s="214"/>
      <c r="I307" s="217"/>
      <c r="J307" s="228">
        <f>BK307</f>
        <v>0</v>
      </c>
      <c r="K307" s="214"/>
      <c r="L307" s="219"/>
      <c r="M307" s="220"/>
      <c r="N307" s="221"/>
      <c r="O307" s="221"/>
      <c r="P307" s="222">
        <f>SUM(P308:P330)</f>
        <v>0</v>
      </c>
      <c r="Q307" s="221"/>
      <c r="R307" s="222">
        <f>SUM(R308:R330)</f>
        <v>0</v>
      </c>
      <c r="S307" s="221"/>
      <c r="T307" s="223">
        <f>SUM(T308:T330)</f>
        <v>0</v>
      </c>
      <c r="U307" s="12"/>
      <c r="V307" s="12"/>
      <c r="W307" s="12"/>
      <c r="X307" s="12"/>
      <c r="Y307" s="12"/>
      <c r="Z307" s="12"/>
      <c r="AA307" s="12"/>
      <c r="AB307" s="12"/>
      <c r="AC307" s="12"/>
      <c r="AD307" s="12"/>
      <c r="AE307" s="12"/>
      <c r="AR307" s="224" t="s">
        <v>83</v>
      </c>
      <c r="AT307" s="225" t="s">
        <v>77</v>
      </c>
      <c r="AU307" s="225" t="s">
        <v>83</v>
      </c>
      <c r="AY307" s="224" t="s">
        <v>170</v>
      </c>
      <c r="BK307" s="226">
        <f>SUM(BK308:BK330)</f>
        <v>0</v>
      </c>
    </row>
    <row r="308" s="2" customFormat="1" ht="16.5" customHeight="1">
      <c r="A308" s="37"/>
      <c r="B308" s="38"/>
      <c r="C308" s="229" t="s">
        <v>457</v>
      </c>
      <c r="D308" s="229" t="s">
        <v>172</v>
      </c>
      <c r="E308" s="230" t="s">
        <v>458</v>
      </c>
      <c r="F308" s="231" t="s">
        <v>459</v>
      </c>
      <c r="G308" s="232" t="s">
        <v>273</v>
      </c>
      <c r="H308" s="233">
        <v>84.363</v>
      </c>
      <c r="I308" s="234"/>
      <c r="J308" s="235">
        <f>ROUND(I308*H308,2)</f>
        <v>0</v>
      </c>
      <c r="K308" s="231" t="s">
        <v>176</v>
      </c>
      <c r="L308" s="43"/>
      <c r="M308" s="236" t="s">
        <v>1</v>
      </c>
      <c r="N308" s="237" t="s">
        <v>43</v>
      </c>
      <c r="O308" s="90"/>
      <c r="P308" s="238">
        <f>O308*H308</f>
        <v>0</v>
      </c>
      <c r="Q308" s="238">
        <v>0</v>
      </c>
      <c r="R308" s="238">
        <f>Q308*H308</f>
        <v>0</v>
      </c>
      <c r="S308" s="238">
        <v>0</v>
      </c>
      <c r="T308" s="239">
        <f>S308*H308</f>
        <v>0</v>
      </c>
      <c r="U308" s="37"/>
      <c r="V308" s="37"/>
      <c r="W308" s="37"/>
      <c r="X308" s="37"/>
      <c r="Y308" s="37"/>
      <c r="Z308" s="37"/>
      <c r="AA308" s="37"/>
      <c r="AB308" s="37"/>
      <c r="AC308" s="37"/>
      <c r="AD308" s="37"/>
      <c r="AE308" s="37"/>
      <c r="AR308" s="240" t="s">
        <v>177</v>
      </c>
      <c r="AT308" s="240" t="s">
        <v>172</v>
      </c>
      <c r="AU308" s="240" t="s">
        <v>87</v>
      </c>
      <c r="AY308" s="16" t="s">
        <v>170</v>
      </c>
      <c r="BE308" s="241">
        <f>IF(N308="základní",J308,0)</f>
        <v>0</v>
      </c>
      <c r="BF308" s="241">
        <f>IF(N308="snížená",J308,0)</f>
        <v>0</v>
      </c>
      <c r="BG308" s="241">
        <f>IF(N308="zákl. přenesená",J308,0)</f>
        <v>0</v>
      </c>
      <c r="BH308" s="241">
        <f>IF(N308="sníž. přenesená",J308,0)</f>
        <v>0</v>
      </c>
      <c r="BI308" s="241">
        <f>IF(N308="nulová",J308,0)</f>
        <v>0</v>
      </c>
      <c r="BJ308" s="16" t="s">
        <v>83</v>
      </c>
      <c r="BK308" s="241">
        <f>ROUND(I308*H308,2)</f>
        <v>0</v>
      </c>
      <c r="BL308" s="16" t="s">
        <v>177</v>
      </c>
      <c r="BM308" s="240" t="s">
        <v>460</v>
      </c>
    </row>
    <row r="309" s="2" customFormat="1">
      <c r="A309" s="37"/>
      <c r="B309" s="38"/>
      <c r="C309" s="39"/>
      <c r="D309" s="242" t="s">
        <v>179</v>
      </c>
      <c r="E309" s="39"/>
      <c r="F309" s="243" t="s">
        <v>461</v>
      </c>
      <c r="G309" s="39"/>
      <c r="H309" s="39"/>
      <c r="I309" s="138"/>
      <c r="J309" s="39"/>
      <c r="K309" s="39"/>
      <c r="L309" s="43"/>
      <c r="M309" s="244"/>
      <c r="N309" s="245"/>
      <c r="O309" s="90"/>
      <c r="P309" s="90"/>
      <c r="Q309" s="90"/>
      <c r="R309" s="90"/>
      <c r="S309" s="90"/>
      <c r="T309" s="91"/>
      <c r="U309" s="37"/>
      <c r="V309" s="37"/>
      <c r="W309" s="37"/>
      <c r="X309" s="37"/>
      <c r="Y309" s="37"/>
      <c r="Z309" s="37"/>
      <c r="AA309" s="37"/>
      <c r="AB309" s="37"/>
      <c r="AC309" s="37"/>
      <c r="AD309" s="37"/>
      <c r="AE309" s="37"/>
      <c r="AT309" s="16" t="s">
        <v>179</v>
      </c>
      <c r="AU309" s="16" t="s">
        <v>87</v>
      </c>
    </row>
    <row r="310" s="2" customFormat="1">
      <c r="A310" s="37"/>
      <c r="B310" s="38"/>
      <c r="C310" s="39"/>
      <c r="D310" s="242" t="s">
        <v>181</v>
      </c>
      <c r="E310" s="39"/>
      <c r="F310" s="246" t="s">
        <v>462</v>
      </c>
      <c r="G310" s="39"/>
      <c r="H310" s="39"/>
      <c r="I310" s="138"/>
      <c r="J310" s="39"/>
      <c r="K310" s="39"/>
      <c r="L310" s="43"/>
      <c r="M310" s="244"/>
      <c r="N310" s="245"/>
      <c r="O310" s="90"/>
      <c r="P310" s="90"/>
      <c r="Q310" s="90"/>
      <c r="R310" s="90"/>
      <c r="S310" s="90"/>
      <c r="T310" s="91"/>
      <c r="U310" s="37"/>
      <c r="V310" s="37"/>
      <c r="W310" s="37"/>
      <c r="X310" s="37"/>
      <c r="Y310" s="37"/>
      <c r="Z310" s="37"/>
      <c r="AA310" s="37"/>
      <c r="AB310" s="37"/>
      <c r="AC310" s="37"/>
      <c r="AD310" s="37"/>
      <c r="AE310" s="37"/>
      <c r="AT310" s="16" t="s">
        <v>181</v>
      </c>
      <c r="AU310" s="16" t="s">
        <v>87</v>
      </c>
    </row>
    <row r="311" s="2" customFormat="1" ht="21.75" customHeight="1">
      <c r="A311" s="37"/>
      <c r="B311" s="38"/>
      <c r="C311" s="229" t="s">
        <v>463</v>
      </c>
      <c r="D311" s="229" t="s">
        <v>172</v>
      </c>
      <c r="E311" s="230" t="s">
        <v>464</v>
      </c>
      <c r="F311" s="231" t="s">
        <v>465</v>
      </c>
      <c r="G311" s="232" t="s">
        <v>273</v>
      </c>
      <c r="H311" s="233">
        <v>1062.385</v>
      </c>
      <c r="I311" s="234"/>
      <c r="J311" s="235">
        <f>ROUND(I311*H311,2)</f>
        <v>0</v>
      </c>
      <c r="K311" s="231" t="s">
        <v>176</v>
      </c>
      <c r="L311" s="43"/>
      <c r="M311" s="236" t="s">
        <v>1</v>
      </c>
      <c r="N311" s="237" t="s">
        <v>43</v>
      </c>
      <c r="O311" s="90"/>
      <c r="P311" s="238">
        <f>O311*H311</f>
        <v>0</v>
      </c>
      <c r="Q311" s="238">
        <v>0</v>
      </c>
      <c r="R311" s="238">
        <f>Q311*H311</f>
        <v>0</v>
      </c>
      <c r="S311" s="238">
        <v>0</v>
      </c>
      <c r="T311" s="239">
        <f>S311*H311</f>
        <v>0</v>
      </c>
      <c r="U311" s="37"/>
      <c r="V311" s="37"/>
      <c r="W311" s="37"/>
      <c r="X311" s="37"/>
      <c r="Y311" s="37"/>
      <c r="Z311" s="37"/>
      <c r="AA311" s="37"/>
      <c r="AB311" s="37"/>
      <c r="AC311" s="37"/>
      <c r="AD311" s="37"/>
      <c r="AE311" s="37"/>
      <c r="AR311" s="240" t="s">
        <v>177</v>
      </c>
      <c r="AT311" s="240" t="s">
        <v>172</v>
      </c>
      <c r="AU311" s="240" t="s">
        <v>87</v>
      </c>
      <c r="AY311" s="16" t="s">
        <v>170</v>
      </c>
      <c r="BE311" s="241">
        <f>IF(N311="základní",J311,0)</f>
        <v>0</v>
      </c>
      <c r="BF311" s="241">
        <f>IF(N311="snížená",J311,0)</f>
        <v>0</v>
      </c>
      <c r="BG311" s="241">
        <f>IF(N311="zákl. přenesená",J311,0)</f>
        <v>0</v>
      </c>
      <c r="BH311" s="241">
        <f>IF(N311="sníž. přenesená",J311,0)</f>
        <v>0</v>
      </c>
      <c r="BI311" s="241">
        <f>IF(N311="nulová",J311,0)</f>
        <v>0</v>
      </c>
      <c r="BJ311" s="16" t="s">
        <v>83</v>
      </c>
      <c r="BK311" s="241">
        <f>ROUND(I311*H311,2)</f>
        <v>0</v>
      </c>
      <c r="BL311" s="16" t="s">
        <v>177</v>
      </c>
      <c r="BM311" s="240" t="s">
        <v>466</v>
      </c>
    </row>
    <row r="312" s="2" customFormat="1">
      <c r="A312" s="37"/>
      <c r="B312" s="38"/>
      <c r="C312" s="39"/>
      <c r="D312" s="242" t="s">
        <v>179</v>
      </c>
      <c r="E312" s="39"/>
      <c r="F312" s="243" t="s">
        <v>467</v>
      </c>
      <c r="G312" s="39"/>
      <c r="H312" s="39"/>
      <c r="I312" s="138"/>
      <c r="J312" s="39"/>
      <c r="K312" s="39"/>
      <c r="L312" s="43"/>
      <c r="M312" s="244"/>
      <c r="N312" s="245"/>
      <c r="O312" s="90"/>
      <c r="P312" s="90"/>
      <c r="Q312" s="90"/>
      <c r="R312" s="90"/>
      <c r="S312" s="90"/>
      <c r="T312" s="91"/>
      <c r="U312" s="37"/>
      <c r="V312" s="37"/>
      <c r="W312" s="37"/>
      <c r="X312" s="37"/>
      <c r="Y312" s="37"/>
      <c r="Z312" s="37"/>
      <c r="AA312" s="37"/>
      <c r="AB312" s="37"/>
      <c r="AC312" s="37"/>
      <c r="AD312" s="37"/>
      <c r="AE312" s="37"/>
      <c r="AT312" s="16" t="s">
        <v>179</v>
      </c>
      <c r="AU312" s="16" t="s">
        <v>87</v>
      </c>
    </row>
    <row r="313" s="2" customFormat="1">
      <c r="A313" s="37"/>
      <c r="B313" s="38"/>
      <c r="C313" s="39"/>
      <c r="D313" s="242" t="s">
        <v>181</v>
      </c>
      <c r="E313" s="39"/>
      <c r="F313" s="246" t="s">
        <v>462</v>
      </c>
      <c r="G313" s="39"/>
      <c r="H313" s="39"/>
      <c r="I313" s="138"/>
      <c r="J313" s="39"/>
      <c r="K313" s="39"/>
      <c r="L313" s="43"/>
      <c r="M313" s="244"/>
      <c r="N313" s="245"/>
      <c r="O313" s="90"/>
      <c r="P313" s="90"/>
      <c r="Q313" s="90"/>
      <c r="R313" s="90"/>
      <c r="S313" s="90"/>
      <c r="T313" s="91"/>
      <c r="U313" s="37"/>
      <c r="V313" s="37"/>
      <c r="W313" s="37"/>
      <c r="X313" s="37"/>
      <c r="Y313" s="37"/>
      <c r="Z313" s="37"/>
      <c r="AA313" s="37"/>
      <c r="AB313" s="37"/>
      <c r="AC313" s="37"/>
      <c r="AD313" s="37"/>
      <c r="AE313" s="37"/>
      <c r="AT313" s="16" t="s">
        <v>181</v>
      </c>
      <c r="AU313" s="16" t="s">
        <v>87</v>
      </c>
    </row>
    <row r="314" s="13" customFormat="1">
      <c r="A314" s="13"/>
      <c r="B314" s="247"/>
      <c r="C314" s="248"/>
      <c r="D314" s="242" t="s">
        <v>183</v>
      </c>
      <c r="E314" s="249" t="s">
        <v>1</v>
      </c>
      <c r="F314" s="250" t="s">
        <v>468</v>
      </c>
      <c r="G314" s="248"/>
      <c r="H314" s="251">
        <v>421.815</v>
      </c>
      <c r="I314" s="252"/>
      <c r="J314" s="248"/>
      <c r="K314" s="248"/>
      <c r="L314" s="253"/>
      <c r="M314" s="254"/>
      <c r="N314" s="255"/>
      <c r="O314" s="255"/>
      <c r="P314" s="255"/>
      <c r="Q314" s="255"/>
      <c r="R314" s="255"/>
      <c r="S314" s="255"/>
      <c r="T314" s="256"/>
      <c r="U314" s="13"/>
      <c r="V314" s="13"/>
      <c r="W314" s="13"/>
      <c r="X314" s="13"/>
      <c r="Y314" s="13"/>
      <c r="Z314" s="13"/>
      <c r="AA314" s="13"/>
      <c r="AB314" s="13"/>
      <c r="AC314" s="13"/>
      <c r="AD314" s="13"/>
      <c r="AE314" s="13"/>
      <c r="AT314" s="257" t="s">
        <v>183</v>
      </c>
      <c r="AU314" s="257" t="s">
        <v>87</v>
      </c>
      <c r="AV314" s="13" t="s">
        <v>87</v>
      </c>
      <c r="AW314" s="13" t="s">
        <v>33</v>
      </c>
      <c r="AX314" s="13" t="s">
        <v>78</v>
      </c>
      <c r="AY314" s="257" t="s">
        <v>170</v>
      </c>
    </row>
    <row r="315" s="13" customFormat="1">
      <c r="A315" s="13"/>
      <c r="B315" s="247"/>
      <c r="C315" s="248"/>
      <c r="D315" s="242" t="s">
        <v>183</v>
      </c>
      <c r="E315" s="249" t="s">
        <v>1</v>
      </c>
      <c r="F315" s="250" t="s">
        <v>469</v>
      </c>
      <c r="G315" s="248"/>
      <c r="H315" s="251">
        <v>640.57000000000005</v>
      </c>
      <c r="I315" s="252"/>
      <c r="J315" s="248"/>
      <c r="K315" s="248"/>
      <c r="L315" s="253"/>
      <c r="M315" s="254"/>
      <c r="N315" s="255"/>
      <c r="O315" s="255"/>
      <c r="P315" s="255"/>
      <c r="Q315" s="255"/>
      <c r="R315" s="255"/>
      <c r="S315" s="255"/>
      <c r="T315" s="256"/>
      <c r="U315" s="13"/>
      <c r="V315" s="13"/>
      <c r="W315" s="13"/>
      <c r="X315" s="13"/>
      <c r="Y315" s="13"/>
      <c r="Z315" s="13"/>
      <c r="AA315" s="13"/>
      <c r="AB315" s="13"/>
      <c r="AC315" s="13"/>
      <c r="AD315" s="13"/>
      <c r="AE315" s="13"/>
      <c r="AT315" s="257" t="s">
        <v>183</v>
      </c>
      <c r="AU315" s="257" t="s">
        <v>87</v>
      </c>
      <c r="AV315" s="13" t="s">
        <v>87</v>
      </c>
      <c r="AW315" s="13" t="s">
        <v>33</v>
      </c>
      <c r="AX315" s="13" t="s">
        <v>78</v>
      </c>
      <c r="AY315" s="257" t="s">
        <v>170</v>
      </c>
    </row>
    <row r="316" s="14" customFormat="1">
      <c r="A316" s="14"/>
      <c r="B316" s="258"/>
      <c r="C316" s="259"/>
      <c r="D316" s="242" t="s">
        <v>183</v>
      </c>
      <c r="E316" s="260" t="s">
        <v>1</v>
      </c>
      <c r="F316" s="261" t="s">
        <v>251</v>
      </c>
      <c r="G316" s="259"/>
      <c r="H316" s="262">
        <v>1062.385</v>
      </c>
      <c r="I316" s="263"/>
      <c r="J316" s="259"/>
      <c r="K316" s="259"/>
      <c r="L316" s="264"/>
      <c r="M316" s="265"/>
      <c r="N316" s="266"/>
      <c r="O316" s="266"/>
      <c r="P316" s="266"/>
      <c r="Q316" s="266"/>
      <c r="R316" s="266"/>
      <c r="S316" s="266"/>
      <c r="T316" s="267"/>
      <c r="U316" s="14"/>
      <c r="V316" s="14"/>
      <c r="W316" s="14"/>
      <c r="X316" s="14"/>
      <c r="Y316" s="14"/>
      <c r="Z316" s="14"/>
      <c r="AA316" s="14"/>
      <c r="AB316" s="14"/>
      <c r="AC316" s="14"/>
      <c r="AD316" s="14"/>
      <c r="AE316" s="14"/>
      <c r="AT316" s="268" t="s">
        <v>183</v>
      </c>
      <c r="AU316" s="268" t="s">
        <v>87</v>
      </c>
      <c r="AV316" s="14" t="s">
        <v>177</v>
      </c>
      <c r="AW316" s="14" t="s">
        <v>33</v>
      </c>
      <c r="AX316" s="14" t="s">
        <v>83</v>
      </c>
      <c r="AY316" s="268" t="s">
        <v>170</v>
      </c>
    </row>
    <row r="317" s="2" customFormat="1" ht="33" customHeight="1">
      <c r="A317" s="37"/>
      <c r="B317" s="38"/>
      <c r="C317" s="229" t="s">
        <v>470</v>
      </c>
      <c r="D317" s="229" t="s">
        <v>172</v>
      </c>
      <c r="E317" s="230" t="s">
        <v>471</v>
      </c>
      <c r="F317" s="231" t="s">
        <v>472</v>
      </c>
      <c r="G317" s="232" t="s">
        <v>273</v>
      </c>
      <c r="H317" s="233">
        <v>6.3579999999999997</v>
      </c>
      <c r="I317" s="234"/>
      <c r="J317" s="235">
        <f>ROUND(I317*H317,2)</f>
        <v>0</v>
      </c>
      <c r="K317" s="231" t="s">
        <v>1</v>
      </c>
      <c r="L317" s="43"/>
      <c r="M317" s="236" t="s">
        <v>1</v>
      </c>
      <c r="N317" s="237" t="s">
        <v>43</v>
      </c>
      <c r="O317" s="90"/>
      <c r="P317" s="238">
        <f>O317*H317</f>
        <v>0</v>
      </c>
      <c r="Q317" s="238">
        <v>0</v>
      </c>
      <c r="R317" s="238">
        <f>Q317*H317</f>
        <v>0</v>
      </c>
      <c r="S317" s="238">
        <v>0</v>
      </c>
      <c r="T317" s="239">
        <f>S317*H317</f>
        <v>0</v>
      </c>
      <c r="U317" s="37"/>
      <c r="V317" s="37"/>
      <c r="W317" s="37"/>
      <c r="X317" s="37"/>
      <c r="Y317" s="37"/>
      <c r="Z317" s="37"/>
      <c r="AA317" s="37"/>
      <c r="AB317" s="37"/>
      <c r="AC317" s="37"/>
      <c r="AD317" s="37"/>
      <c r="AE317" s="37"/>
      <c r="AR317" s="240" t="s">
        <v>177</v>
      </c>
      <c r="AT317" s="240" t="s">
        <v>172</v>
      </c>
      <c r="AU317" s="240" t="s">
        <v>87</v>
      </c>
      <c r="AY317" s="16" t="s">
        <v>170</v>
      </c>
      <c r="BE317" s="241">
        <f>IF(N317="základní",J317,0)</f>
        <v>0</v>
      </c>
      <c r="BF317" s="241">
        <f>IF(N317="snížená",J317,0)</f>
        <v>0</v>
      </c>
      <c r="BG317" s="241">
        <f>IF(N317="zákl. přenesená",J317,0)</f>
        <v>0</v>
      </c>
      <c r="BH317" s="241">
        <f>IF(N317="sníž. přenesená",J317,0)</f>
        <v>0</v>
      </c>
      <c r="BI317" s="241">
        <f>IF(N317="nulová",J317,0)</f>
        <v>0</v>
      </c>
      <c r="BJ317" s="16" t="s">
        <v>83</v>
      </c>
      <c r="BK317" s="241">
        <f>ROUND(I317*H317,2)</f>
        <v>0</v>
      </c>
      <c r="BL317" s="16" t="s">
        <v>177</v>
      </c>
      <c r="BM317" s="240" t="s">
        <v>473</v>
      </c>
    </row>
    <row r="318" s="2" customFormat="1">
      <c r="A318" s="37"/>
      <c r="B318" s="38"/>
      <c r="C318" s="39"/>
      <c r="D318" s="242" t="s">
        <v>179</v>
      </c>
      <c r="E318" s="39"/>
      <c r="F318" s="243" t="s">
        <v>474</v>
      </c>
      <c r="G318" s="39"/>
      <c r="H318" s="39"/>
      <c r="I318" s="138"/>
      <c r="J318" s="39"/>
      <c r="K318" s="39"/>
      <c r="L318" s="43"/>
      <c r="M318" s="244"/>
      <c r="N318" s="245"/>
      <c r="O318" s="90"/>
      <c r="P318" s="90"/>
      <c r="Q318" s="90"/>
      <c r="R318" s="90"/>
      <c r="S318" s="90"/>
      <c r="T318" s="91"/>
      <c r="U318" s="37"/>
      <c r="V318" s="37"/>
      <c r="W318" s="37"/>
      <c r="X318" s="37"/>
      <c r="Y318" s="37"/>
      <c r="Z318" s="37"/>
      <c r="AA318" s="37"/>
      <c r="AB318" s="37"/>
      <c r="AC318" s="37"/>
      <c r="AD318" s="37"/>
      <c r="AE318" s="37"/>
      <c r="AT318" s="16" t="s">
        <v>179</v>
      </c>
      <c r="AU318" s="16" t="s">
        <v>87</v>
      </c>
    </row>
    <row r="319" s="2" customFormat="1">
      <c r="A319" s="37"/>
      <c r="B319" s="38"/>
      <c r="C319" s="39"/>
      <c r="D319" s="242" t="s">
        <v>181</v>
      </c>
      <c r="E319" s="39"/>
      <c r="F319" s="246" t="s">
        <v>475</v>
      </c>
      <c r="G319" s="39"/>
      <c r="H319" s="39"/>
      <c r="I319" s="138"/>
      <c r="J319" s="39"/>
      <c r="K319" s="39"/>
      <c r="L319" s="43"/>
      <c r="M319" s="244"/>
      <c r="N319" s="245"/>
      <c r="O319" s="90"/>
      <c r="P319" s="90"/>
      <c r="Q319" s="90"/>
      <c r="R319" s="90"/>
      <c r="S319" s="90"/>
      <c r="T319" s="91"/>
      <c r="U319" s="37"/>
      <c r="V319" s="37"/>
      <c r="W319" s="37"/>
      <c r="X319" s="37"/>
      <c r="Y319" s="37"/>
      <c r="Z319" s="37"/>
      <c r="AA319" s="37"/>
      <c r="AB319" s="37"/>
      <c r="AC319" s="37"/>
      <c r="AD319" s="37"/>
      <c r="AE319" s="37"/>
      <c r="AT319" s="16" t="s">
        <v>181</v>
      </c>
      <c r="AU319" s="16" t="s">
        <v>87</v>
      </c>
    </row>
    <row r="320" s="13" customFormat="1">
      <c r="A320" s="13"/>
      <c r="B320" s="247"/>
      <c r="C320" s="248"/>
      <c r="D320" s="242" t="s">
        <v>183</v>
      </c>
      <c r="E320" s="249" t="s">
        <v>1</v>
      </c>
      <c r="F320" s="250" t="s">
        <v>476</v>
      </c>
      <c r="G320" s="248"/>
      <c r="H320" s="251">
        <v>6.3579999999999997</v>
      </c>
      <c r="I320" s="252"/>
      <c r="J320" s="248"/>
      <c r="K320" s="248"/>
      <c r="L320" s="253"/>
      <c r="M320" s="254"/>
      <c r="N320" s="255"/>
      <c r="O320" s="255"/>
      <c r="P320" s="255"/>
      <c r="Q320" s="255"/>
      <c r="R320" s="255"/>
      <c r="S320" s="255"/>
      <c r="T320" s="256"/>
      <c r="U320" s="13"/>
      <c r="V320" s="13"/>
      <c r="W320" s="13"/>
      <c r="X320" s="13"/>
      <c r="Y320" s="13"/>
      <c r="Z320" s="13"/>
      <c r="AA320" s="13"/>
      <c r="AB320" s="13"/>
      <c r="AC320" s="13"/>
      <c r="AD320" s="13"/>
      <c r="AE320" s="13"/>
      <c r="AT320" s="257" t="s">
        <v>183</v>
      </c>
      <c r="AU320" s="257" t="s">
        <v>87</v>
      </c>
      <c r="AV320" s="13" t="s">
        <v>87</v>
      </c>
      <c r="AW320" s="13" t="s">
        <v>33</v>
      </c>
      <c r="AX320" s="13" t="s">
        <v>83</v>
      </c>
      <c r="AY320" s="257" t="s">
        <v>170</v>
      </c>
    </row>
    <row r="321" s="2" customFormat="1" ht="21.75" customHeight="1">
      <c r="A321" s="37"/>
      <c r="B321" s="38"/>
      <c r="C321" s="229" t="s">
        <v>477</v>
      </c>
      <c r="D321" s="229" t="s">
        <v>172</v>
      </c>
      <c r="E321" s="230" t="s">
        <v>478</v>
      </c>
      <c r="F321" s="231" t="s">
        <v>272</v>
      </c>
      <c r="G321" s="232" t="s">
        <v>273</v>
      </c>
      <c r="H321" s="233">
        <v>39.396999999999998</v>
      </c>
      <c r="I321" s="234"/>
      <c r="J321" s="235">
        <f>ROUND(I321*H321,2)</f>
        <v>0</v>
      </c>
      <c r="K321" s="231" t="s">
        <v>1</v>
      </c>
      <c r="L321" s="43"/>
      <c r="M321" s="236" t="s">
        <v>1</v>
      </c>
      <c r="N321" s="237" t="s">
        <v>43</v>
      </c>
      <c r="O321" s="90"/>
      <c r="P321" s="238">
        <f>O321*H321</f>
        <v>0</v>
      </c>
      <c r="Q321" s="238">
        <v>0</v>
      </c>
      <c r="R321" s="238">
        <f>Q321*H321</f>
        <v>0</v>
      </c>
      <c r="S321" s="238">
        <v>0</v>
      </c>
      <c r="T321" s="239">
        <f>S321*H321</f>
        <v>0</v>
      </c>
      <c r="U321" s="37"/>
      <c r="V321" s="37"/>
      <c r="W321" s="37"/>
      <c r="X321" s="37"/>
      <c r="Y321" s="37"/>
      <c r="Z321" s="37"/>
      <c r="AA321" s="37"/>
      <c r="AB321" s="37"/>
      <c r="AC321" s="37"/>
      <c r="AD321" s="37"/>
      <c r="AE321" s="37"/>
      <c r="AR321" s="240" t="s">
        <v>177</v>
      </c>
      <c r="AT321" s="240" t="s">
        <v>172</v>
      </c>
      <c r="AU321" s="240" t="s">
        <v>87</v>
      </c>
      <c r="AY321" s="16" t="s">
        <v>170</v>
      </c>
      <c r="BE321" s="241">
        <f>IF(N321="základní",J321,0)</f>
        <v>0</v>
      </c>
      <c r="BF321" s="241">
        <f>IF(N321="snížená",J321,0)</f>
        <v>0</v>
      </c>
      <c r="BG321" s="241">
        <f>IF(N321="zákl. přenesená",J321,0)</f>
        <v>0</v>
      </c>
      <c r="BH321" s="241">
        <f>IF(N321="sníž. přenesená",J321,0)</f>
        <v>0</v>
      </c>
      <c r="BI321" s="241">
        <f>IF(N321="nulová",J321,0)</f>
        <v>0</v>
      </c>
      <c r="BJ321" s="16" t="s">
        <v>83</v>
      </c>
      <c r="BK321" s="241">
        <f>ROUND(I321*H321,2)</f>
        <v>0</v>
      </c>
      <c r="BL321" s="16" t="s">
        <v>177</v>
      </c>
      <c r="BM321" s="240" t="s">
        <v>479</v>
      </c>
    </row>
    <row r="322" s="2" customFormat="1">
      <c r="A322" s="37"/>
      <c r="B322" s="38"/>
      <c r="C322" s="39"/>
      <c r="D322" s="242" t="s">
        <v>179</v>
      </c>
      <c r="E322" s="39"/>
      <c r="F322" s="243" t="s">
        <v>275</v>
      </c>
      <c r="G322" s="39"/>
      <c r="H322" s="39"/>
      <c r="I322" s="138"/>
      <c r="J322" s="39"/>
      <c r="K322" s="39"/>
      <c r="L322" s="43"/>
      <c r="M322" s="244"/>
      <c r="N322" s="245"/>
      <c r="O322" s="90"/>
      <c r="P322" s="90"/>
      <c r="Q322" s="90"/>
      <c r="R322" s="90"/>
      <c r="S322" s="90"/>
      <c r="T322" s="91"/>
      <c r="U322" s="37"/>
      <c r="V322" s="37"/>
      <c r="W322" s="37"/>
      <c r="X322" s="37"/>
      <c r="Y322" s="37"/>
      <c r="Z322" s="37"/>
      <c r="AA322" s="37"/>
      <c r="AB322" s="37"/>
      <c r="AC322" s="37"/>
      <c r="AD322" s="37"/>
      <c r="AE322" s="37"/>
      <c r="AT322" s="16" t="s">
        <v>179</v>
      </c>
      <c r="AU322" s="16" t="s">
        <v>87</v>
      </c>
    </row>
    <row r="323" s="2" customFormat="1">
      <c r="A323" s="37"/>
      <c r="B323" s="38"/>
      <c r="C323" s="39"/>
      <c r="D323" s="242" t="s">
        <v>181</v>
      </c>
      <c r="E323" s="39"/>
      <c r="F323" s="246" t="s">
        <v>475</v>
      </c>
      <c r="G323" s="39"/>
      <c r="H323" s="39"/>
      <c r="I323" s="138"/>
      <c r="J323" s="39"/>
      <c r="K323" s="39"/>
      <c r="L323" s="43"/>
      <c r="M323" s="244"/>
      <c r="N323" s="245"/>
      <c r="O323" s="90"/>
      <c r="P323" s="90"/>
      <c r="Q323" s="90"/>
      <c r="R323" s="90"/>
      <c r="S323" s="90"/>
      <c r="T323" s="91"/>
      <c r="U323" s="37"/>
      <c r="V323" s="37"/>
      <c r="W323" s="37"/>
      <c r="X323" s="37"/>
      <c r="Y323" s="37"/>
      <c r="Z323" s="37"/>
      <c r="AA323" s="37"/>
      <c r="AB323" s="37"/>
      <c r="AC323" s="37"/>
      <c r="AD323" s="37"/>
      <c r="AE323" s="37"/>
      <c r="AT323" s="16" t="s">
        <v>181</v>
      </c>
      <c r="AU323" s="16" t="s">
        <v>87</v>
      </c>
    </row>
    <row r="324" s="13" customFormat="1">
      <c r="A324" s="13"/>
      <c r="B324" s="247"/>
      <c r="C324" s="248"/>
      <c r="D324" s="242" t="s">
        <v>183</v>
      </c>
      <c r="E324" s="249" t="s">
        <v>134</v>
      </c>
      <c r="F324" s="250" t="s">
        <v>480</v>
      </c>
      <c r="G324" s="248"/>
      <c r="H324" s="251">
        <v>39.396999999999998</v>
      </c>
      <c r="I324" s="252"/>
      <c r="J324" s="248"/>
      <c r="K324" s="248"/>
      <c r="L324" s="253"/>
      <c r="M324" s="254"/>
      <c r="N324" s="255"/>
      <c r="O324" s="255"/>
      <c r="P324" s="255"/>
      <c r="Q324" s="255"/>
      <c r="R324" s="255"/>
      <c r="S324" s="255"/>
      <c r="T324" s="256"/>
      <c r="U324" s="13"/>
      <c r="V324" s="13"/>
      <c r="W324" s="13"/>
      <c r="X324" s="13"/>
      <c r="Y324" s="13"/>
      <c r="Z324" s="13"/>
      <c r="AA324" s="13"/>
      <c r="AB324" s="13"/>
      <c r="AC324" s="13"/>
      <c r="AD324" s="13"/>
      <c r="AE324" s="13"/>
      <c r="AT324" s="257" t="s">
        <v>183</v>
      </c>
      <c r="AU324" s="257" t="s">
        <v>87</v>
      </c>
      <c r="AV324" s="13" t="s">
        <v>87</v>
      </c>
      <c r="AW324" s="13" t="s">
        <v>33</v>
      </c>
      <c r="AX324" s="13" t="s">
        <v>83</v>
      </c>
      <c r="AY324" s="257" t="s">
        <v>170</v>
      </c>
    </row>
    <row r="325" s="2" customFormat="1" ht="33" customHeight="1">
      <c r="A325" s="37"/>
      <c r="B325" s="38"/>
      <c r="C325" s="229" t="s">
        <v>481</v>
      </c>
      <c r="D325" s="229" t="s">
        <v>172</v>
      </c>
      <c r="E325" s="230" t="s">
        <v>482</v>
      </c>
      <c r="F325" s="231" t="s">
        <v>483</v>
      </c>
      <c r="G325" s="232" t="s">
        <v>273</v>
      </c>
      <c r="H325" s="233">
        <v>36.956000000000003</v>
      </c>
      <c r="I325" s="234"/>
      <c r="J325" s="235">
        <f>ROUND(I325*H325,2)</f>
        <v>0</v>
      </c>
      <c r="K325" s="231" t="s">
        <v>176</v>
      </c>
      <c r="L325" s="43"/>
      <c r="M325" s="236" t="s">
        <v>1</v>
      </c>
      <c r="N325" s="237" t="s">
        <v>43</v>
      </c>
      <c r="O325" s="90"/>
      <c r="P325" s="238">
        <f>O325*H325</f>
        <v>0</v>
      </c>
      <c r="Q325" s="238">
        <v>0</v>
      </c>
      <c r="R325" s="238">
        <f>Q325*H325</f>
        <v>0</v>
      </c>
      <c r="S325" s="238">
        <v>0</v>
      </c>
      <c r="T325" s="239">
        <f>S325*H325</f>
        <v>0</v>
      </c>
      <c r="U325" s="37"/>
      <c r="V325" s="37"/>
      <c r="W325" s="37"/>
      <c r="X325" s="37"/>
      <c r="Y325" s="37"/>
      <c r="Z325" s="37"/>
      <c r="AA325" s="37"/>
      <c r="AB325" s="37"/>
      <c r="AC325" s="37"/>
      <c r="AD325" s="37"/>
      <c r="AE325" s="37"/>
      <c r="AR325" s="240" t="s">
        <v>177</v>
      </c>
      <c r="AT325" s="240" t="s">
        <v>172</v>
      </c>
      <c r="AU325" s="240" t="s">
        <v>87</v>
      </c>
      <c r="AY325" s="16" t="s">
        <v>170</v>
      </c>
      <c r="BE325" s="241">
        <f>IF(N325="základní",J325,0)</f>
        <v>0</v>
      </c>
      <c r="BF325" s="241">
        <f>IF(N325="snížená",J325,0)</f>
        <v>0</v>
      </c>
      <c r="BG325" s="241">
        <f>IF(N325="zákl. přenesená",J325,0)</f>
        <v>0</v>
      </c>
      <c r="BH325" s="241">
        <f>IF(N325="sníž. přenesená",J325,0)</f>
        <v>0</v>
      </c>
      <c r="BI325" s="241">
        <f>IF(N325="nulová",J325,0)</f>
        <v>0</v>
      </c>
      <c r="BJ325" s="16" t="s">
        <v>83</v>
      </c>
      <c r="BK325" s="241">
        <f>ROUND(I325*H325,2)</f>
        <v>0</v>
      </c>
      <c r="BL325" s="16" t="s">
        <v>177</v>
      </c>
      <c r="BM325" s="240" t="s">
        <v>484</v>
      </c>
    </row>
    <row r="326" s="2" customFormat="1">
      <c r="A326" s="37"/>
      <c r="B326" s="38"/>
      <c r="C326" s="39"/>
      <c r="D326" s="242" t="s">
        <v>179</v>
      </c>
      <c r="E326" s="39"/>
      <c r="F326" s="243" t="s">
        <v>485</v>
      </c>
      <c r="G326" s="39"/>
      <c r="H326" s="39"/>
      <c r="I326" s="138"/>
      <c r="J326" s="39"/>
      <c r="K326" s="39"/>
      <c r="L326" s="43"/>
      <c r="M326" s="244"/>
      <c r="N326" s="245"/>
      <c r="O326" s="90"/>
      <c r="P326" s="90"/>
      <c r="Q326" s="90"/>
      <c r="R326" s="90"/>
      <c r="S326" s="90"/>
      <c r="T326" s="91"/>
      <c r="U326" s="37"/>
      <c r="V326" s="37"/>
      <c r="W326" s="37"/>
      <c r="X326" s="37"/>
      <c r="Y326" s="37"/>
      <c r="Z326" s="37"/>
      <c r="AA326" s="37"/>
      <c r="AB326" s="37"/>
      <c r="AC326" s="37"/>
      <c r="AD326" s="37"/>
      <c r="AE326" s="37"/>
      <c r="AT326" s="16" t="s">
        <v>179</v>
      </c>
      <c r="AU326" s="16" t="s">
        <v>87</v>
      </c>
    </row>
    <row r="327" s="13" customFormat="1">
      <c r="A327" s="13"/>
      <c r="B327" s="247"/>
      <c r="C327" s="248"/>
      <c r="D327" s="242" t="s">
        <v>183</v>
      </c>
      <c r="E327" s="249" t="s">
        <v>130</v>
      </c>
      <c r="F327" s="250" t="s">
        <v>486</v>
      </c>
      <c r="G327" s="248"/>
      <c r="H327" s="251">
        <v>36.956000000000003</v>
      </c>
      <c r="I327" s="252"/>
      <c r="J327" s="248"/>
      <c r="K327" s="248"/>
      <c r="L327" s="253"/>
      <c r="M327" s="254"/>
      <c r="N327" s="255"/>
      <c r="O327" s="255"/>
      <c r="P327" s="255"/>
      <c r="Q327" s="255"/>
      <c r="R327" s="255"/>
      <c r="S327" s="255"/>
      <c r="T327" s="256"/>
      <c r="U327" s="13"/>
      <c r="V327" s="13"/>
      <c r="W327" s="13"/>
      <c r="X327" s="13"/>
      <c r="Y327" s="13"/>
      <c r="Z327" s="13"/>
      <c r="AA327" s="13"/>
      <c r="AB327" s="13"/>
      <c r="AC327" s="13"/>
      <c r="AD327" s="13"/>
      <c r="AE327" s="13"/>
      <c r="AT327" s="257" t="s">
        <v>183</v>
      </c>
      <c r="AU327" s="257" t="s">
        <v>87</v>
      </c>
      <c r="AV327" s="13" t="s">
        <v>87</v>
      </c>
      <c r="AW327" s="13" t="s">
        <v>33</v>
      </c>
      <c r="AX327" s="13" t="s">
        <v>83</v>
      </c>
      <c r="AY327" s="257" t="s">
        <v>170</v>
      </c>
    </row>
    <row r="328" s="2" customFormat="1" ht="33" customHeight="1">
      <c r="A328" s="37"/>
      <c r="B328" s="38"/>
      <c r="C328" s="229" t="s">
        <v>487</v>
      </c>
      <c r="D328" s="229" t="s">
        <v>172</v>
      </c>
      <c r="E328" s="230" t="s">
        <v>488</v>
      </c>
      <c r="F328" s="231" t="s">
        <v>489</v>
      </c>
      <c r="G328" s="232" t="s">
        <v>273</v>
      </c>
      <c r="H328" s="233">
        <v>1.653</v>
      </c>
      <c r="I328" s="234"/>
      <c r="J328" s="235">
        <f>ROUND(I328*H328,2)</f>
        <v>0</v>
      </c>
      <c r="K328" s="231" t="s">
        <v>176</v>
      </c>
      <c r="L328" s="43"/>
      <c r="M328" s="236" t="s">
        <v>1</v>
      </c>
      <c r="N328" s="237" t="s">
        <v>43</v>
      </c>
      <c r="O328" s="90"/>
      <c r="P328" s="238">
        <f>O328*H328</f>
        <v>0</v>
      </c>
      <c r="Q328" s="238">
        <v>0</v>
      </c>
      <c r="R328" s="238">
        <f>Q328*H328</f>
        <v>0</v>
      </c>
      <c r="S328" s="238">
        <v>0</v>
      </c>
      <c r="T328" s="239">
        <f>S328*H328</f>
        <v>0</v>
      </c>
      <c r="U328" s="37"/>
      <c r="V328" s="37"/>
      <c r="W328" s="37"/>
      <c r="X328" s="37"/>
      <c r="Y328" s="37"/>
      <c r="Z328" s="37"/>
      <c r="AA328" s="37"/>
      <c r="AB328" s="37"/>
      <c r="AC328" s="37"/>
      <c r="AD328" s="37"/>
      <c r="AE328" s="37"/>
      <c r="AR328" s="240" t="s">
        <v>177</v>
      </c>
      <c r="AT328" s="240" t="s">
        <v>172</v>
      </c>
      <c r="AU328" s="240" t="s">
        <v>87</v>
      </c>
      <c r="AY328" s="16" t="s">
        <v>170</v>
      </c>
      <c r="BE328" s="241">
        <f>IF(N328="základní",J328,0)</f>
        <v>0</v>
      </c>
      <c r="BF328" s="241">
        <f>IF(N328="snížená",J328,0)</f>
        <v>0</v>
      </c>
      <c r="BG328" s="241">
        <f>IF(N328="zákl. přenesená",J328,0)</f>
        <v>0</v>
      </c>
      <c r="BH328" s="241">
        <f>IF(N328="sníž. přenesená",J328,0)</f>
        <v>0</v>
      </c>
      <c r="BI328" s="241">
        <f>IF(N328="nulová",J328,0)</f>
        <v>0</v>
      </c>
      <c r="BJ328" s="16" t="s">
        <v>83</v>
      </c>
      <c r="BK328" s="241">
        <f>ROUND(I328*H328,2)</f>
        <v>0</v>
      </c>
      <c r="BL328" s="16" t="s">
        <v>177</v>
      </c>
      <c r="BM328" s="240" t="s">
        <v>490</v>
      </c>
    </row>
    <row r="329" s="2" customFormat="1">
      <c r="A329" s="37"/>
      <c r="B329" s="38"/>
      <c r="C329" s="39"/>
      <c r="D329" s="242" t="s">
        <v>179</v>
      </c>
      <c r="E329" s="39"/>
      <c r="F329" s="243" t="s">
        <v>489</v>
      </c>
      <c r="G329" s="39"/>
      <c r="H329" s="39"/>
      <c r="I329" s="138"/>
      <c r="J329" s="39"/>
      <c r="K329" s="39"/>
      <c r="L329" s="43"/>
      <c r="M329" s="244"/>
      <c r="N329" s="245"/>
      <c r="O329" s="90"/>
      <c r="P329" s="90"/>
      <c r="Q329" s="90"/>
      <c r="R329" s="90"/>
      <c r="S329" s="90"/>
      <c r="T329" s="91"/>
      <c r="U329" s="37"/>
      <c r="V329" s="37"/>
      <c r="W329" s="37"/>
      <c r="X329" s="37"/>
      <c r="Y329" s="37"/>
      <c r="Z329" s="37"/>
      <c r="AA329" s="37"/>
      <c r="AB329" s="37"/>
      <c r="AC329" s="37"/>
      <c r="AD329" s="37"/>
      <c r="AE329" s="37"/>
      <c r="AT329" s="16" t="s">
        <v>179</v>
      </c>
      <c r="AU329" s="16" t="s">
        <v>87</v>
      </c>
    </row>
    <row r="330" s="13" customFormat="1">
      <c r="A330" s="13"/>
      <c r="B330" s="247"/>
      <c r="C330" s="248"/>
      <c r="D330" s="242" t="s">
        <v>183</v>
      </c>
      <c r="E330" s="249" t="s">
        <v>132</v>
      </c>
      <c r="F330" s="250" t="s">
        <v>491</v>
      </c>
      <c r="G330" s="248"/>
      <c r="H330" s="251">
        <v>1.653</v>
      </c>
      <c r="I330" s="252"/>
      <c r="J330" s="248"/>
      <c r="K330" s="248"/>
      <c r="L330" s="253"/>
      <c r="M330" s="254"/>
      <c r="N330" s="255"/>
      <c r="O330" s="255"/>
      <c r="P330" s="255"/>
      <c r="Q330" s="255"/>
      <c r="R330" s="255"/>
      <c r="S330" s="255"/>
      <c r="T330" s="256"/>
      <c r="U330" s="13"/>
      <c r="V330" s="13"/>
      <c r="W330" s="13"/>
      <c r="X330" s="13"/>
      <c r="Y330" s="13"/>
      <c r="Z330" s="13"/>
      <c r="AA330" s="13"/>
      <c r="AB330" s="13"/>
      <c r="AC330" s="13"/>
      <c r="AD330" s="13"/>
      <c r="AE330" s="13"/>
      <c r="AT330" s="257" t="s">
        <v>183</v>
      </c>
      <c r="AU330" s="257" t="s">
        <v>87</v>
      </c>
      <c r="AV330" s="13" t="s">
        <v>87</v>
      </c>
      <c r="AW330" s="13" t="s">
        <v>33</v>
      </c>
      <c r="AX330" s="13" t="s">
        <v>83</v>
      </c>
      <c r="AY330" s="257" t="s">
        <v>170</v>
      </c>
    </row>
    <row r="331" s="12" customFormat="1" ht="22.8" customHeight="1">
      <c r="A331" s="12"/>
      <c r="B331" s="213"/>
      <c r="C331" s="214"/>
      <c r="D331" s="215" t="s">
        <v>77</v>
      </c>
      <c r="E331" s="227" t="s">
        <v>492</v>
      </c>
      <c r="F331" s="227" t="s">
        <v>493</v>
      </c>
      <c r="G331" s="214"/>
      <c r="H331" s="214"/>
      <c r="I331" s="217"/>
      <c r="J331" s="228">
        <f>BK331</f>
        <v>0</v>
      </c>
      <c r="K331" s="214"/>
      <c r="L331" s="219"/>
      <c r="M331" s="220"/>
      <c r="N331" s="221"/>
      <c r="O331" s="221"/>
      <c r="P331" s="222">
        <f>SUM(P332:P333)</f>
        <v>0</v>
      </c>
      <c r="Q331" s="221"/>
      <c r="R331" s="222">
        <f>SUM(R332:R333)</f>
        <v>0</v>
      </c>
      <c r="S331" s="221"/>
      <c r="T331" s="223">
        <f>SUM(T332:T333)</f>
        <v>0</v>
      </c>
      <c r="U331" s="12"/>
      <c r="V331" s="12"/>
      <c r="W331" s="12"/>
      <c r="X331" s="12"/>
      <c r="Y331" s="12"/>
      <c r="Z331" s="12"/>
      <c r="AA331" s="12"/>
      <c r="AB331" s="12"/>
      <c r="AC331" s="12"/>
      <c r="AD331" s="12"/>
      <c r="AE331" s="12"/>
      <c r="AR331" s="224" t="s">
        <v>83</v>
      </c>
      <c r="AT331" s="225" t="s">
        <v>77</v>
      </c>
      <c r="AU331" s="225" t="s">
        <v>83</v>
      </c>
      <c r="AY331" s="224" t="s">
        <v>170</v>
      </c>
      <c r="BK331" s="226">
        <f>SUM(BK332:BK333)</f>
        <v>0</v>
      </c>
    </row>
    <row r="332" s="2" customFormat="1" ht="21.75" customHeight="1">
      <c r="A332" s="37"/>
      <c r="B332" s="38"/>
      <c r="C332" s="229" t="s">
        <v>494</v>
      </c>
      <c r="D332" s="229" t="s">
        <v>172</v>
      </c>
      <c r="E332" s="230" t="s">
        <v>495</v>
      </c>
      <c r="F332" s="231" t="s">
        <v>496</v>
      </c>
      <c r="G332" s="232" t="s">
        <v>273</v>
      </c>
      <c r="H332" s="233">
        <v>39.593000000000004</v>
      </c>
      <c r="I332" s="234"/>
      <c r="J332" s="235">
        <f>ROUND(I332*H332,2)</f>
        <v>0</v>
      </c>
      <c r="K332" s="231" t="s">
        <v>176</v>
      </c>
      <c r="L332" s="43"/>
      <c r="M332" s="236" t="s">
        <v>1</v>
      </c>
      <c r="N332" s="237" t="s">
        <v>43</v>
      </c>
      <c r="O332" s="90"/>
      <c r="P332" s="238">
        <f>O332*H332</f>
        <v>0</v>
      </c>
      <c r="Q332" s="238">
        <v>0</v>
      </c>
      <c r="R332" s="238">
        <f>Q332*H332</f>
        <v>0</v>
      </c>
      <c r="S332" s="238">
        <v>0</v>
      </c>
      <c r="T332" s="239">
        <f>S332*H332</f>
        <v>0</v>
      </c>
      <c r="U332" s="37"/>
      <c r="V332" s="37"/>
      <c r="W332" s="37"/>
      <c r="X332" s="37"/>
      <c r="Y332" s="37"/>
      <c r="Z332" s="37"/>
      <c r="AA332" s="37"/>
      <c r="AB332" s="37"/>
      <c r="AC332" s="37"/>
      <c r="AD332" s="37"/>
      <c r="AE332" s="37"/>
      <c r="AR332" s="240" t="s">
        <v>177</v>
      </c>
      <c r="AT332" s="240" t="s">
        <v>172</v>
      </c>
      <c r="AU332" s="240" t="s">
        <v>87</v>
      </c>
      <c r="AY332" s="16" t="s">
        <v>170</v>
      </c>
      <c r="BE332" s="241">
        <f>IF(N332="základní",J332,0)</f>
        <v>0</v>
      </c>
      <c r="BF332" s="241">
        <f>IF(N332="snížená",J332,0)</f>
        <v>0</v>
      </c>
      <c r="BG332" s="241">
        <f>IF(N332="zákl. přenesená",J332,0)</f>
        <v>0</v>
      </c>
      <c r="BH332" s="241">
        <f>IF(N332="sníž. přenesená",J332,0)</f>
        <v>0</v>
      </c>
      <c r="BI332" s="241">
        <f>IF(N332="nulová",J332,0)</f>
        <v>0</v>
      </c>
      <c r="BJ332" s="16" t="s">
        <v>83</v>
      </c>
      <c r="BK332" s="241">
        <f>ROUND(I332*H332,2)</f>
        <v>0</v>
      </c>
      <c r="BL332" s="16" t="s">
        <v>177</v>
      </c>
      <c r="BM332" s="240" t="s">
        <v>497</v>
      </c>
    </row>
    <row r="333" s="2" customFormat="1">
      <c r="A333" s="37"/>
      <c r="B333" s="38"/>
      <c r="C333" s="39"/>
      <c r="D333" s="242" t="s">
        <v>179</v>
      </c>
      <c r="E333" s="39"/>
      <c r="F333" s="243" t="s">
        <v>498</v>
      </c>
      <c r="G333" s="39"/>
      <c r="H333" s="39"/>
      <c r="I333" s="138"/>
      <c r="J333" s="39"/>
      <c r="K333" s="39"/>
      <c r="L333" s="43"/>
      <c r="M333" s="244"/>
      <c r="N333" s="245"/>
      <c r="O333" s="90"/>
      <c r="P333" s="90"/>
      <c r="Q333" s="90"/>
      <c r="R333" s="90"/>
      <c r="S333" s="90"/>
      <c r="T333" s="91"/>
      <c r="U333" s="37"/>
      <c r="V333" s="37"/>
      <c r="W333" s="37"/>
      <c r="X333" s="37"/>
      <c r="Y333" s="37"/>
      <c r="Z333" s="37"/>
      <c r="AA333" s="37"/>
      <c r="AB333" s="37"/>
      <c r="AC333" s="37"/>
      <c r="AD333" s="37"/>
      <c r="AE333" s="37"/>
      <c r="AT333" s="16" t="s">
        <v>179</v>
      </c>
      <c r="AU333" s="16" t="s">
        <v>87</v>
      </c>
    </row>
    <row r="334" s="12" customFormat="1" ht="25.92" customHeight="1">
      <c r="A334" s="12"/>
      <c r="B334" s="213"/>
      <c r="C334" s="214"/>
      <c r="D334" s="215" t="s">
        <v>77</v>
      </c>
      <c r="E334" s="216" t="s">
        <v>499</v>
      </c>
      <c r="F334" s="216" t="s">
        <v>500</v>
      </c>
      <c r="G334" s="214"/>
      <c r="H334" s="214"/>
      <c r="I334" s="217"/>
      <c r="J334" s="218">
        <f>BK334</f>
        <v>0</v>
      </c>
      <c r="K334" s="214"/>
      <c r="L334" s="219"/>
      <c r="M334" s="220"/>
      <c r="N334" s="221"/>
      <c r="O334" s="221"/>
      <c r="P334" s="222">
        <f>P335</f>
        <v>0</v>
      </c>
      <c r="Q334" s="221"/>
      <c r="R334" s="222">
        <f>R335</f>
        <v>0.011143500000000001</v>
      </c>
      <c r="S334" s="221"/>
      <c r="T334" s="223">
        <f>T335</f>
        <v>0</v>
      </c>
      <c r="U334" s="12"/>
      <c r="V334" s="12"/>
      <c r="W334" s="12"/>
      <c r="X334" s="12"/>
      <c r="Y334" s="12"/>
      <c r="Z334" s="12"/>
      <c r="AA334" s="12"/>
      <c r="AB334" s="12"/>
      <c r="AC334" s="12"/>
      <c r="AD334" s="12"/>
      <c r="AE334" s="12"/>
      <c r="AR334" s="224" t="s">
        <v>87</v>
      </c>
      <c r="AT334" s="225" t="s">
        <v>77</v>
      </c>
      <c r="AU334" s="225" t="s">
        <v>78</v>
      </c>
      <c r="AY334" s="224" t="s">
        <v>170</v>
      </c>
      <c r="BK334" s="226">
        <f>BK335</f>
        <v>0</v>
      </c>
    </row>
    <row r="335" s="12" customFormat="1" ht="22.8" customHeight="1">
      <c r="A335" s="12"/>
      <c r="B335" s="213"/>
      <c r="C335" s="214"/>
      <c r="D335" s="215" t="s">
        <v>77</v>
      </c>
      <c r="E335" s="227" t="s">
        <v>501</v>
      </c>
      <c r="F335" s="227" t="s">
        <v>502</v>
      </c>
      <c r="G335" s="214"/>
      <c r="H335" s="214"/>
      <c r="I335" s="217"/>
      <c r="J335" s="228">
        <f>BK335</f>
        <v>0</v>
      </c>
      <c r="K335" s="214"/>
      <c r="L335" s="219"/>
      <c r="M335" s="220"/>
      <c r="N335" s="221"/>
      <c r="O335" s="221"/>
      <c r="P335" s="222">
        <f>SUM(P336:P341)</f>
        <v>0</v>
      </c>
      <c r="Q335" s="221"/>
      <c r="R335" s="222">
        <f>SUM(R336:R341)</f>
        <v>0.011143500000000001</v>
      </c>
      <c r="S335" s="221"/>
      <c r="T335" s="223">
        <f>SUM(T336:T341)</f>
        <v>0</v>
      </c>
      <c r="U335" s="12"/>
      <c r="V335" s="12"/>
      <c r="W335" s="12"/>
      <c r="X335" s="12"/>
      <c r="Y335" s="12"/>
      <c r="Z335" s="12"/>
      <c r="AA335" s="12"/>
      <c r="AB335" s="12"/>
      <c r="AC335" s="12"/>
      <c r="AD335" s="12"/>
      <c r="AE335" s="12"/>
      <c r="AR335" s="224" t="s">
        <v>87</v>
      </c>
      <c r="AT335" s="225" t="s">
        <v>77</v>
      </c>
      <c r="AU335" s="225" t="s">
        <v>83</v>
      </c>
      <c r="AY335" s="224" t="s">
        <v>170</v>
      </c>
      <c r="BK335" s="226">
        <f>SUM(BK336:BK341)</f>
        <v>0</v>
      </c>
    </row>
    <row r="336" s="2" customFormat="1" ht="21.75" customHeight="1">
      <c r="A336" s="37"/>
      <c r="B336" s="38"/>
      <c r="C336" s="229" t="s">
        <v>503</v>
      </c>
      <c r="D336" s="229" t="s">
        <v>172</v>
      </c>
      <c r="E336" s="230" t="s">
        <v>504</v>
      </c>
      <c r="F336" s="231" t="s">
        <v>505</v>
      </c>
      <c r="G336" s="232" t="s">
        <v>175</v>
      </c>
      <c r="H336" s="233">
        <v>32.299999999999997</v>
      </c>
      <c r="I336" s="234"/>
      <c r="J336" s="235">
        <f>ROUND(I336*H336,2)</f>
        <v>0</v>
      </c>
      <c r="K336" s="231" t="s">
        <v>1</v>
      </c>
      <c r="L336" s="43"/>
      <c r="M336" s="236" t="s">
        <v>1</v>
      </c>
      <c r="N336" s="237" t="s">
        <v>43</v>
      </c>
      <c r="O336" s="90"/>
      <c r="P336" s="238">
        <f>O336*H336</f>
        <v>0</v>
      </c>
      <c r="Q336" s="238">
        <v>0</v>
      </c>
      <c r="R336" s="238">
        <f>Q336*H336</f>
        <v>0</v>
      </c>
      <c r="S336" s="238">
        <v>0</v>
      </c>
      <c r="T336" s="239">
        <f>S336*H336</f>
        <v>0</v>
      </c>
      <c r="U336" s="37"/>
      <c r="V336" s="37"/>
      <c r="W336" s="37"/>
      <c r="X336" s="37"/>
      <c r="Y336" s="37"/>
      <c r="Z336" s="37"/>
      <c r="AA336" s="37"/>
      <c r="AB336" s="37"/>
      <c r="AC336" s="37"/>
      <c r="AD336" s="37"/>
      <c r="AE336" s="37"/>
      <c r="AR336" s="240" t="s">
        <v>270</v>
      </c>
      <c r="AT336" s="240" t="s">
        <v>172</v>
      </c>
      <c r="AU336" s="240" t="s">
        <v>87</v>
      </c>
      <c r="AY336" s="16" t="s">
        <v>170</v>
      </c>
      <c r="BE336" s="241">
        <f>IF(N336="základní",J336,0)</f>
        <v>0</v>
      </c>
      <c r="BF336" s="241">
        <f>IF(N336="snížená",J336,0)</f>
        <v>0</v>
      </c>
      <c r="BG336" s="241">
        <f>IF(N336="zákl. přenesená",J336,0)</f>
        <v>0</v>
      </c>
      <c r="BH336" s="241">
        <f>IF(N336="sníž. přenesená",J336,0)</f>
        <v>0</v>
      </c>
      <c r="BI336" s="241">
        <f>IF(N336="nulová",J336,0)</f>
        <v>0</v>
      </c>
      <c r="BJ336" s="16" t="s">
        <v>83</v>
      </c>
      <c r="BK336" s="241">
        <f>ROUND(I336*H336,2)</f>
        <v>0</v>
      </c>
      <c r="BL336" s="16" t="s">
        <v>270</v>
      </c>
      <c r="BM336" s="240" t="s">
        <v>506</v>
      </c>
    </row>
    <row r="337" s="2" customFormat="1">
      <c r="A337" s="37"/>
      <c r="B337" s="38"/>
      <c r="C337" s="39"/>
      <c r="D337" s="242" t="s">
        <v>179</v>
      </c>
      <c r="E337" s="39"/>
      <c r="F337" s="243" t="s">
        <v>505</v>
      </c>
      <c r="G337" s="39"/>
      <c r="H337" s="39"/>
      <c r="I337" s="138"/>
      <c r="J337" s="39"/>
      <c r="K337" s="39"/>
      <c r="L337" s="43"/>
      <c r="M337" s="244"/>
      <c r="N337" s="245"/>
      <c r="O337" s="90"/>
      <c r="P337" s="90"/>
      <c r="Q337" s="90"/>
      <c r="R337" s="90"/>
      <c r="S337" s="90"/>
      <c r="T337" s="91"/>
      <c r="U337" s="37"/>
      <c r="V337" s="37"/>
      <c r="W337" s="37"/>
      <c r="X337" s="37"/>
      <c r="Y337" s="37"/>
      <c r="Z337" s="37"/>
      <c r="AA337" s="37"/>
      <c r="AB337" s="37"/>
      <c r="AC337" s="37"/>
      <c r="AD337" s="37"/>
      <c r="AE337" s="37"/>
      <c r="AT337" s="16" t="s">
        <v>179</v>
      </c>
      <c r="AU337" s="16" t="s">
        <v>87</v>
      </c>
    </row>
    <row r="338" s="13" customFormat="1">
      <c r="A338" s="13"/>
      <c r="B338" s="247"/>
      <c r="C338" s="248"/>
      <c r="D338" s="242" t="s">
        <v>183</v>
      </c>
      <c r="E338" s="249" t="s">
        <v>1</v>
      </c>
      <c r="F338" s="250" t="s">
        <v>507</v>
      </c>
      <c r="G338" s="248"/>
      <c r="H338" s="251">
        <v>32.299999999999997</v>
      </c>
      <c r="I338" s="252"/>
      <c r="J338" s="248"/>
      <c r="K338" s="248"/>
      <c r="L338" s="253"/>
      <c r="M338" s="254"/>
      <c r="N338" s="255"/>
      <c r="O338" s="255"/>
      <c r="P338" s="255"/>
      <c r="Q338" s="255"/>
      <c r="R338" s="255"/>
      <c r="S338" s="255"/>
      <c r="T338" s="256"/>
      <c r="U338" s="13"/>
      <c r="V338" s="13"/>
      <c r="W338" s="13"/>
      <c r="X338" s="13"/>
      <c r="Y338" s="13"/>
      <c r="Z338" s="13"/>
      <c r="AA338" s="13"/>
      <c r="AB338" s="13"/>
      <c r="AC338" s="13"/>
      <c r="AD338" s="13"/>
      <c r="AE338" s="13"/>
      <c r="AT338" s="257" t="s">
        <v>183</v>
      </c>
      <c r="AU338" s="257" t="s">
        <v>87</v>
      </c>
      <c r="AV338" s="13" t="s">
        <v>87</v>
      </c>
      <c r="AW338" s="13" t="s">
        <v>33</v>
      </c>
      <c r="AX338" s="13" t="s">
        <v>83</v>
      </c>
      <c r="AY338" s="257" t="s">
        <v>170</v>
      </c>
    </row>
    <row r="339" s="2" customFormat="1" ht="21.75" customHeight="1">
      <c r="A339" s="37"/>
      <c r="B339" s="38"/>
      <c r="C339" s="269" t="s">
        <v>508</v>
      </c>
      <c r="D339" s="269" t="s">
        <v>301</v>
      </c>
      <c r="E339" s="270" t="s">
        <v>509</v>
      </c>
      <c r="F339" s="271" t="s">
        <v>510</v>
      </c>
      <c r="G339" s="272" t="s">
        <v>175</v>
      </c>
      <c r="H339" s="273">
        <v>37.145000000000003</v>
      </c>
      <c r="I339" s="274"/>
      <c r="J339" s="275">
        <f>ROUND(I339*H339,2)</f>
        <v>0</v>
      </c>
      <c r="K339" s="271" t="s">
        <v>176</v>
      </c>
      <c r="L339" s="276"/>
      <c r="M339" s="277" t="s">
        <v>1</v>
      </c>
      <c r="N339" s="278" t="s">
        <v>43</v>
      </c>
      <c r="O339" s="90"/>
      <c r="P339" s="238">
        <f>O339*H339</f>
        <v>0</v>
      </c>
      <c r="Q339" s="238">
        <v>0.00029999999999999997</v>
      </c>
      <c r="R339" s="238">
        <f>Q339*H339</f>
        <v>0.011143500000000001</v>
      </c>
      <c r="S339" s="238">
        <v>0</v>
      </c>
      <c r="T339" s="239">
        <f>S339*H339</f>
        <v>0</v>
      </c>
      <c r="U339" s="37"/>
      <c r="V339" s="37"/>
      <c r="W339" s="37"/>
      <c r="X339" s="37"/>
      <c r="Y339" s="37"/>
      <c r="Z339" s="37"/>
      <c r="AA339" s="37"/>
      <c r="AB339" s="37"/>
      <c r="AC339" s="37"/>
      <c r="AD339" s="37"/>
      <c r="AE339" s="37"/>
      <c r="AR339" s="240" t="s">
        <v>368</v>
      </c>
      <c r="AT339" s="240" t="s">
        <v>301</v>
      </c>
      <c r="AU339" s="240" t="s">
        <v>87</v>
      </c>
      <c r="AY339" s="16" t="s">
        <v>170</v>
      </c>
      <c r="BE339" s="241">
        <f>IF(N339="základní",J339,0)</f>
        <v>0</v>
      </c>
      <c r="BF339" s="241">
        <f>IF(N339="snížená",J339,0)</f>
        <v>0</v>
      </c>
      <c r="BG339" s="241">
        <f>IF(N339="zákl. přenesená",J339,0)</f>
        <v>0</v>
      </c>
      <c r="BH339" s="241">
        <f>IF(N339="sníž. přenesená",J339,0)</f>
        <v>0</v>
      </c>
      <c r="BI339" s="241">
        <f>IF(N339="nulová",J339,0)</f>
        <v>0</v>
      </c>
      <c r="BJ339" s="16" t="s">
        <v>83</v>
      </c>
      <c r="BK339" s="241">
        <f>ROUND(I339*H339,2)</f>
        <v>0</v>
      </c>
      <c r="BL339" s="16" t="s">
        <v>270</v>
      </c>
      <c r="BM339" s="240" t="s">
        <v>511</v>
      </c>
    </row>
    <row r="340" s="2" customFormat="1">
      <c r="A340" s="37"/>
      <c r="B340" s="38"/>
      <c r="C340" s="39"/>
      <c r="D340" s="242" t="s">
        <v>179</v>
      </c>
      <c r="E340" s="39"/>
      <c r="F340" s="243" t="s">
        <v>510</v>
      </c>
      <c r="G340" s="39"/>
      <c r="H340" s="39"/>
      <c r="I340" s="138"/>
      <c r="J340" s="39"/>
      <c r="K340" s="39"/>
      <c r="L340" s="43"/>
      <c r="M340" s="244"/>
      <c r="N340" s="245"/>
      <c r="O340" s="90"/>
      <c r="P340" s="90"/>
      <c r="Q340" s="90"/>
      <c r="R340" s="90"/>
      <c r="S340" s="90"/>
      <c r="T340" s="91"/>
      <c r="U340" s="37"/>
      <c r="V340" s="37"/>
      <c r="W340" s="37"/>
      <c r="X340" s="37"/>
      <c r="Y340" s="37"/>
      <c r="Z340" s="37"/>
      <c r="AA340" s="37"/>
      <c r="AB340" s="37"/>
      <c r="AC340" s="37"/>
      <c r="AD340" s="37"/>
      <c r="AE340" s="37"/>
      <c r="AT340" s="16" t="s">
        <v>179</v>
      </c>
      <c r="AU340" s="16" t="s">
        <v>87</v>
      </c>
    </row>
    <row r="341" s="13" customFormat="1">
      <c r="A341" s="13"/>
      <c r="B341" s="247"/>
      <c r="C341" s="248"/>
      <c r="D341" s="242" t="s">
        <v>183</v>
      </c>
      <c r="E341" s="249" t="s">
        <v>1</v>
      </c>
      <c r="F341" s="250" t="s">
        <v>512</v>
      </c>
      <c r="G341" s="248"/>
      <c r="H341" s="251">
        <v>37.145000000000003</v>
      </c>
      <c r="I341" s="252"/>
      <c r="J341" s="248"/>
      <c r="K341" s="248"/>
      <c r="L341" s="253"/>
      <c r="M341" s="254"/>
      <c r="N341" s="255"/>
      <c r="O341" s="255"/>
      <c r="P341" s="255"/>
      <c r="Q341" s="255"/>
      <c r="R341" s="255"/>
      <c r="S341" s="255"/>
      <c r="T341" s="256"/>
      <c r="U341" s="13"/>
      <c r="V341" s="13"/>
      <c r="W341" s="13"/>
      <c r="X341" s="13"/>
      <c r="Y341" s="13"/>
      <c r="Z341" s="13"/>
      <c r="AA341" s="13"/>
      <c r="AB341" s="13"/>
      <c r="AC341" s="13"/>
      <c r="AD341" s="13"/>
      <c r="AE341" s="13"/>
      <c r="AT341" s="257" t="s">
        <v>183</v>
      </c>
      <c r="AU341" s="257" t="s">
        <v>87</v>
      </c>
      <c r="AV341" s="13" t="s">
        <v>87</v>
      </c>
      <c r="AW341" s="13" t="s">
        <v>33</v>
      </c>
      <c r="AX341" s="13" t="s">
        <v>83</v>
      </c>
      <c r="AY341" s="257" t="s">
        <v>170</v>
      </c>
    </row>
    <row r="342" s="12" customFormat="1" ht="25.92" customHeight="1">
      <c r="A342" s="12"/>
      <c r="B342" s="213"/>
      <c r="C342" s="214"/>
      <c r="D342" s="215" t="s">
        <v>77</v>
      </c>
      <c r="E342" s="216" t="s">
        <v>513</v>
      </c>
      <c r="F342" s="216" t="s">
        <v>514</v>
      </c>
      <c r="G342" s="214"/>
      <c r="H342" s="214"/>
      <c r="I342" s="217"/>
      <c r="J342" s="218">
        <f>BK342</f>
        <v>0</v>
      </c>
      <c r="K342" s="214"/>
      <c r="L342" s="219"/>
      <c r="M342" s="220"/>
      <c r="N342" s="221"/>
      <c r="O342" s="221"/>
      <c r="P342" s="222">
        <f>P343+SUM(P344:P347)+P358+P371+P374</f>
        <v>0</v>
      </c>
      <c r="Q342" s="221"/>
      <c r="R342" s="222">
        <f>R343+SUM(R344:R347)+R358+R371+R374</f>
        <v>0</v>
      </c>
      <c r="S342" s="221"/>
      <c r="T342" s="223">
        <f>T343+SUM(T344:T347)+T358+T371+T374</f>
        <v>0</v>
      </c>
      <c r="U342" s="12"/>
      <c r="V342" s="12"/>
      <c r="W342" s="12"/>
      <c r="X342" s="12"/>
      <c r="Y342" s="12"/>
      <c r="Z342" s="12"/>
      <c r="AA342" s="12"/>
      <c r="AB342" s="12"/>
      <c r="AC342" s="12"/>
      <c r="AD342" s="12"/>
      <c r="AE342" s="12"/>
      <c r="AR342" s="224" t="s">
        <v>200</v>
      </c>
      <c r="AT342" s="225" t="s">
        <v>77</v>
      </c>
      <c r="AU342" s="225" t="s">
        <v>78</v>
      </c>
      <c r="AY342" s="224" t="s">
        <v>170</v>
      </c>
      <c r="BK342" s="226">
        <f>BK343+SUM(BK344:BK347)+BK358+BK371+BK374</f>
        <v>0</v>
      </c>
    </row>
    <row r="343" s="2" customFormat="1" ht="21.75" customHeight="1">
      <c r="A343" s="37"/>
      <c r="B343" s="38"/>
      <c r="C343" s="229" t="s">
        <v>515</v>
      </c>
      <c r="D343" s="229" t="s">
        <v>172</v>
      </c>
      <c r="E343" s="230" t="s">
        <v>516</v>
      </c>
      <c r="F343" s="231" t="s">
        <v>517</v>
      </c>
      <c r="G343" s="232" t="s">
        <v>518</v>
      </c>
      <c r="H343" s="233">
        <v>1</v>
      </c>
      <c r="I343" s="234"/>
      <c r="J343" s="235">
        <f>ROUND(I343*H343,2)</f>
        <v>0</v>
      </c>
      <c r="K343" s="231" t="s">
        <v>1</v>
      </c>
      <c r="L343" s="43"/>
      <c r="M343" s="236" t="s">
        <v>1</v>
      </c>
      <c r="N343" s="237" t="s">
        <v>43</v>
      </c>
      <c r="O343" s="90"/>
      <c r="P343" s="238">
        <f>O343*H343</f>
        <v>0</v>
      </c>
      <c r="Q343" s="238">
        <v>0</v>
      </c>
      <c r="R343" s="238">
        <f>Q343*H343</f>
        <v>0</v>
      </c>
      <c r="S343" s="238">
        <v>0</v>
      </c>
      <c r="T343" s="239">
        <f>S343*H343</f>
        <v>0</v>
      </c>
      <c r="U343" s="37"/>
      <c r="V343" s="37"/>
      <c r="W343" s="37"/>
      <c r="X343" s="37"/>
      <c r="Y343" s="37"/>
      <c r="Z343" s="37"/>
      <c r="AA343" s="37"/>
      <c r="AB343" s="37"/>
      <c r="AC343" s="37"/>
      <c r="AD343" s="37"/>
      <c r="AE343" s="37"/>
      <c r="AR343" s="240" t="s">
        <v>519</v>
      </c>
      <c r="AT343" s="240" t="s">
        <v>172</v>
      </c>
      <c r="AU343" s="240" t="s">
        <v>83</v>
      </c>
      <c r="AY343" s="16" t="s">
        <v>170</v>
      </c>
      <c r="BE343" s="241">
        <f>IF(N343="základní",J343,0)</f>
        <v>0</v>
      </c>
      <c r="BF343" s="241">
        <f>IF(N343="snížená",J343,0)</f>
        <v>0</v>
      </c>
      <c r="BG343" s="241">
        <f>IF(N343="zákl. přenesená",J343,0)</f>
        <v>0</v>
      </c>
      <c r="BH343" s="241">
        <f>IF(N343="sníž. přenesená",J343,0)</f>
        <v>0</v>
      </c>
      <c r="BI343" s="241">
        <f>IF(N343="nulová",J343,0)</f>
        <v>0</v>
      </c>
      <c r="BJ343" s="16" t="s">
        <v>83</v>
      </c>
      <c r="BK343" s="241">
        <f>ROUND(I343*H343,2)</f>
        <v>0</v>
      </c>
      <c r="BL343" s="16" t="s">
        <v>519</v>
      </c>
      <c r="BM343" s="240" t="s">
        <v>520</v>
      </c>
    </row>
    <row r="344" s="2" customFormat="1">
      <c r="A344" s="37"/>
      <c r="B344" s="38"/>
      <c r="C344" s="39"/>
      <c r="D344" s="242" t="s">
        <v>179</v>
      </c>
      <c r="E344" s="39"/>
      <c r="F344" s="243" t="s">
        <v>521</v>
      </c>
      <c r="G344" s="39"/>
      <c r="H344" s="39"/>
      <c r="I344" s="138"/>
      <c r="J344" s="39"/>
      <c r="K344" s="39"/>
      <c r="L344" s="43"/>
      <c r="M344" s="244"/>
      <c r="N344" s="245"/>
      <c r="O344" s="90"/>
      <c r="P344" s="90"/>
      <c r="Q344" s="90"/>
      <c r="R344" s="90"/>
      <c r="S344" s="90"/>
      <c r="T344" s="91"/>
      <c r="U344" s="37"/>
      <c r="V344" s="37"/>
      <c r="W344" s="37"/>
      <c r="X344" s="37"/>
      <c r="Y344" s="37"/>
      <c r="Z344" s="37"/>
      <c r="AA344" s="37"/>
      <c r="AB344" s="37"/>
      <c r="AC344" s="37"/>
      <c r="AD344" s="37"/>
      <c r="AE344" s="37"/>
      <c r="AT344" s="16" t="s">
        <v>179</v>
      </c>
      <c r="AU344" s="16" t="s">
        <v>83</v>
      </c>
    </row>
    <row r="345" s="2" customFormat="1" ht="21.75" customHeight="1">
      <c r="A345" s="37"/>
      <c r="B345" s="38"/>
      <c r="C345" s="229" t="s">
        <v>522</v>
      </c>
      <c r="D345" s="229" t="s">
        <v>172</v>
      </c>
      <c r="E345" s="230" t="s">
        <v>523</v>
      </c>
      <c r="F345" s="231" t="s">
        <v>524</v>
      </c>
      <c r="G345" s="232" t="s">
        <v>525</v>
      </c>
      <c r="H345" s="233">
        <v>1</v>
      </c>
      <c r="I345" s="234"/>
      <c r="J345" s="235">
        <f>ROUND(I345*H345,2)</f>
        <v>0</v>
      </c>
      <c r="K345" s="231" t="s">
        <v>1</v>
      </c>
      <c r="L345" s="43"/>
      <c r="M345" s="236" t="s">
        <v>1</v>
      </c>
      <c r="N345" s="237" t="s">
        <v>43</v>
      </c>
      <c r="O345" s="90"/>
      <c r="P345" s="238">
        <f>O345*H345</f>
        <v>0</v>
      </c>
      <c r="Q345" s="238">
        <v>0</v>
      </c>
      <c r="R345" s="238">
        <f>Q345*H345</f>
        <v>0</v>
      </c>
      <c r="S345" s="238">
        <v>0</v>
      </c>
      <c r="T345" s="239">
        <f>S345*H345</f>
        <v>0</v>
      </c>
      <c r="U345" s="37"/>
      <c r="V345" s="37"/>
      <c r="W345" s="37"/>
      <c r="X345" s="37"/>
      <c r="Y345" s="37"/>
      <c r="Z345" s="37"/>
      <c r="AA345" s="37"/>
      <c r="AB345" s="37"/>
      <c r="AC345" s="37"/>
      <c r="AD345" s="37"/>
      <c r="AE345" s="37"/>
      <c r="AR345" s="240" t="s">
        <v>519</v>
      </c>
      <c r="AT345" s="240" t="s">
        <v>172</v>
      </c>
      <c r="AU345" s="240" t="s">
        <v>83</v>
      </c>
      <c r="AY345" s="16" t="s">
        <v>170</v>
      </c>
      <c r="BE345" s="241">
        <f>IF(N345="základní",J345,0)</f>
        <v>0</v>
      </c>
      <c r="BF345" s="241">
        <f>IF(N345="snížená",J345,0)</f>
        <v>0</v>
      </c>
      <c r="BG345" s="241">
        <f>IF(N345="zákl. přenesená",J345,0)</f>
        <v>0</v>
      </c>
      <c r="BH345" s="241">
        <f>IF(N345="sníž. přenesená",J345,0)</f>
        <v>0</v>
      </c>
      <c r="BI345" s="241">
        <f>IF(N345="nulová",J345,0)</f>
        <v>0</v>
      </c>
      <c r="BJ345" s="16" t="s">
        <v>83</v>
      </c>
      <c r="BK345" s="241">
        <f>ROUND(I345*H345,2)</f>
        <v>0</v>
      </c>
      <c r="BL345" s="16" t="s">
        <v>519</v>
      </c>
      <c r="BM345" s="240" t="s">
        <v>526</v>
      </c>
    </row>
    <row r="346" s="2" customFormat="1">
      <c r="A346" s="37"/>
      <c r="B346" s="38"/>
      <c r="C346" s="39"/>
      <c r="D346" s="242" t="s">
        <v>179</v>
      </c>
      <c r="E346" s="39"/>
      <c r="F346" s="243" t="s">
        <v>524</v>
      </c>
      <c r="G346" s="39"/>
      <c r="H346" s="39"/>
      <c r="I346" s="138"/>
      <c r="J346" s="39"/>
      <c r="K346" s="39"/>
      <c r="L346" s="43"/>
      <c r="M346" s="244"/>
      <c r="N346" s="245"/>
      <c r="O346" s="90"/>
      <c r="P346" s="90"/>
      <c r="Q346" s="90"/>
      <c r="R346" s="90"/>
      <c r="S346" s="90"/>
      <c r="T346" s="91"/>
      <c r="U346" s="37"/>
      <c r="V346" s="37"/>
      <c r="W346" s="37"/>
      <c r="X346" s="37"/>
      <c r="Y346" s="37"/>
      <c r="Z346" s="37"/>
      <c r="AA346" s="37"/>
      <c r="AB346" s="37"/>
      <c r="AC346" s="37"/>
      <c r="AD346" s="37"/>
      <c r="AE346" s="37"/>
      <c r="AT346" s="16" t="s">
        <v>179</v>
      </c>
      <c r="AU346" s="16" t="s">
        <v>83</v>
      </c>
    </row>
    <row r="347" s="12" customFormat="1" ht="22.8" customHeight="1">
      <c r="A347" s="12"/>
      <c r="B347" s="213"/>
      <c r="C347" s="214"/>
      <c r="D347" s="215" t="s">
        <v>77</v>
      </c>
      <c r="E347" s="227" t="s">
        <v>527</v>
      </c>
      <c r="F347" s="227" t="s">
        <v>528</v>
      </c>
      <c r="G347" s="214"/>
      <c r="H347" s="214"/>
      <c r="I347" s="217"/>
      <c r="J347" s="228">
        <f>BK347</f>
        <v>0</v>
      </c>
      <c r="K347" s="214"/>
      <c r="L347" s="219"/>
      <c r="M347" s="220"/>
      <c r="N347" s="221"/>
      <c r="O347" s="221"/>
      <c r="P347" s="222">
        <f>SUM(P348:P357)</f>
        <v>0</v>
      </c>
      <c r="Q347" s="221"/>
      <c r="R347" s="222">
        <f>SUM(R348:R357)</f>
        <v>0</v>
      </c>
      <c r="S347" s="221"/>
      <c r="T347" s="223">
        <f>SUM(T348:T357)</f>
        <v>0</v>
      </c>
      <c r="U347" s="12"/>
      <c r="V347" s="12"/>
      <c r="W347" s="12"/>
      <c r="X347" s="12"/>
      <c r="Y347" s="12"/>
      <c r="Z347" s="12"/>
      <c r="AA347" s="12"/>
      <c r="AB347" s="12"/>
      <c r="AC347" s="12"/>
      <c r="AD347" s="12"/>
      <c r="AE347" s="12"/>
      <c r="AR347" s="224" t="s">
        <v>200</v>
      </c>
      <c r="AT347" s="225" t="s">
        <v>77</v>
      </c>
      <c r="AU347" s="225" t="s">
        <v>83</v>
      </c>
      <c r="AY347" s="224" t="s">
        <v>170</v>
      </c>
      <c r="BK347" s="226">
        <f>SUM(BK348:BK357)</f>
        <v>0</v>
      </c>
    </row>
    <row r="348" s="2" customFormat="1" ht="16.5" customHeight="1">
      <c r="A348" s="37"/>
      <c r="B348" s="38"/>
      <c r="C348" s="229" t="s">
        <v>529</v>
      </c>
      <c r="D348" s="229" t="s">
        <v>172</v>
      </c>
      <c r="E348" s="230" t="s">
        <v>530</v>
      </c>
      <c r="F348" s="231" t="s">
        <v>531</v>
      </c>
      <c r="G348" s="232" t="s">
        <v>532</v>
      </c>
      <c r="H348" s="233">
        <v>1</v>
      </c>
      <c r="I348" s="234"/>
      <c r="J348" s="235">
        <f>ROUND(I348*H348,2)</f>
        <v>0</v>
      </c>
      <c r="K348" s="231" t="s">
        <v>176</v>
      </c>
      <c r="L348" s="43"/>
      <c r="M348" s="236" t="s">
        <v>1</v>
      </c>
      <c r="N348" s="237" t="s">
        <v>43</v>
      </c>
      <c r="O348" s="90"/>
      <c r="P348" s="238">
        <f>O348*H348</f>
        <v>0</v>
      </c>
      <c r="Q348" s="238">
        <v>0</v>
      </c>
      <c r="R348" s="238">
        <f>Q348*H348</f>
        <v>0</v>
      </c>
      <c r="S348" s="238">
        <v>0</v>
      </c>
      <c r="T348" s="239">
        <f>S348*H348</f>
        <v>0</v>
      </c>
      <c r="U348" s="37"/>
      <c r="V348" s="37"/>
      <c r="W348" s="37"/>
      <c r="X348" s="37"/>
      <c r="Y348" s="37"/>
      <c r="Z348" s="37"/>
      <c r="AA348" s="37"/>
      <c r="AB348" s="37"/>
      <c r="AC348" s="37"/>
      <c r="AD348" s="37"/>
      <c r="AE348" s="37"/>
      <c r="AR348" s="240" t="s">
        <v>519</v>
      </c>
      <c r="AT348" s="240" t="s">
        <v>172</v>
      </c>
      <c r="AU348" s="240" t="s">
        <v>87</v>
      </c>
      <c r="AY348" s="16" t="s">
        <v>170</v>
      </c>
      <c r="BE348" s="241">
        <f>IF(N348="základní",J348,0)</f>
        <v>0</v>
      </c>
      <c r="BF348" s="241">
        <f>IF(N348="snížená",J348,0)</f>
        <v>0</v>
      </c>
      <c r="BG348" s="241">
        <f>IF(N348="zákl. přenesená",J348,0)</f>
        <v>0</v>
      </c>
      <c r="BH348" s="241">
        <f>IF(N348="sníž. přenesená",J348,0)</f>
        <v>0</v>
      </c>
      <c r="BI348" s="241">
        <f>IF(N348="nulová",J348,0)</f>
        <v>0</v>
      </c>
      <c r="BJ348" s="16" t="s">
        <v>83</v>
      </c>
      <c r="BK348" s="241">
        <f>ROUND(I348*H348,2)</f>
        <v>0</v>
      </c>
      <c r="BL348" s="16" t="s">
        <v>519</v>
      </c>
      <c r="BM348" s="240" t="s">
        <v>533</v>
      </c>
    </row>
    <row r="349" s="2" customFormat="1">
      <c r="A349" s="37"/>
      <c r="B349" s="38"/>
      <c r="C349" s="39"/>
      <c r="D349" s="242" t="s">
        <v>179</v>
      </c>
      <c r="E349" s="39"/>
      <c r="F349" s="243" t="s">
        <v>531</v>
      </c>
      <c r="G349" s="39"/>
      <c r="H349" s="39"/>
      <c r="I349" s="138"/>
      <c r="J349" s="39"/>
      <c r="K349" s="39"/>
      <c r="L349" s="43"/>
      <c r="M349" s="244"/>
      <c r="N349" s="245"/>
      <c r="O349" s="90"/>
      <c r="P349" s="90"/>
      <c r="Q349" s="90"/>
      <c r="R349" s="90"/>
      <c r="S349" s="90"/>
      <c r="T349" s="91"/>
      <c r="U349" s="37"/>
      <c r="V349" s="37"/>
      <c r="W349" s="37"/>
      <c r="X349" s="37"/>
      <c r="Y349" s="37"/>
      <c r="Z349" s="37"/>
      <c r="AA349" s="37"/>
      <c r="AB349" s="37"/>
      <c r="AC349" s="37"/>
      <c r="AD349" s="37"/>
      <c r="AE349" s="37"/>
      <c r="AT349" s="16" t="s">
        <v>179</v>
      </c>
      <c r="AU349" s="16" t="s">
        <v>87</v>
      </c>
    </row>
    <row r="350" s="2" customFormat="1" ht="16.5" customHeight="1">
      <c r="A350" s="37"/>
      <c r="B350" s="38"/>
      <c r="C350" s="229" t="s">
        <v>534</v>
      </c>
      <c r="D350" s="229" t="s">
        <v>172</v>
      </c>
      <c r="E350" s="230" t="s">
        <v>535</v>
      </c>
      <c r="F350" s="231" t="s">
        <v>536</v>
      </c>
      <c r="G350" s="232" t="s">
        <v>532</v>
      </c>
      <c r="H350" s="233">
        <v>1</v>
      </c>
      <c r="I350" s="234"/>
      <c r="J350" s="235">
        <f>ROUND(I350*H350,2)</f>
        <v>0</v>
      </c>
      <c r="K350" s="231" t="s">
        <v>176</v>
      </c>
      <c r="L350" s="43"/>
      <c r="M350" s="236" t="s">
        <v>1</v>
      </c>
      <c r="N350" s="237" t="s">
        <v>43</v>
      </c>
      <c r="O350" s="90"/>
      <c r="P350" s="238">
        <f>O350*H350</f>
        <v>0</v>
      </c>
      <c r="Q350" s="238">
        <v>0</v>
      </c>
      <c r="R350" s="238">
        <f>Q350*H350</f>
        <v>0</v>
      </c>
      <c r="S350" s="238">
        <v>0</v>
      </c>
      <c r="T350" s="239">
        <f>S350*H350</f>
        <v>0</v>
      </c>
      <c r="U350" s="37"/>
      <c r="V350" s="37"/>
      <c r="W350" s="37"/>
      <c r="X350" s="37"/>
      <c r="Y350" s="37"/>
      <c r="Z350" s="37"/>
      <c r="AA350" s="37"/>
      <c r="AB350" s="37"/>
      <c r="AC350" s="37"/>
      <c r="AD350" s="37"/>
      <c r="AE350" s="37"/>
      <c r="AR350" s="240" t="s">
        <v>519</v>
      </c>
      <c r="AT350" s="240" t="s">
        <v>172</v>
      </c>
      <c r="AU350" s="240" t="s">
        <v>87</v>
      </c>
      <c r="AY350" s="16" t="s">
        <v>170</v>
      </c>
      <c r="BE350" s="241">
        <f>IF(N350="základní",J350,0)</f>
        <v>0</v>
      </c>
      <c r="BF350" s="241">
        <f>IF(N350="snížená",J350,0)</f>
        <v>0</v>
      </c>
      <c r="BG350" s="241">
        <f>IF(N350="zákl. přenesená",J350,0)</f>
        <v>0</v>
      </c>
      <c r="BH350" s="241">
        <f>IF(N350="sníž. přenesená",J350,0)</f>
        <v>0</v>
      </c>
      <c r="BI350" s="241">
        <f>IF(N350="nulová",J350,0)</f>
        <v>0</v>
      </c>
      <c r="BJ350" s="16" t="s">
        <v>83</v>
      </c>
      <c r="BK350" s="241">
        <f>ROUND(I350*H350,2)</f>
        <v>0</v>
      </c>
      <c r="BL350" s="16" t="s">
        <v>519</v>
      </c>
      <c r="BM350" s="240" t="s">
        <v>537</v>
      </c>
    </row>
    <row r="351" s="2" customFormat="1">
      <c r="A351" s="37"/>
      <c r="B351" s="38"/>
      <c r="C351" s="39"/>
      <c r="D351" s="242" t="s">
        <v>179</v>
      </c>
      <c r="E351" s="39"/>
      <c r="F351" s="243" t="s">
        <v>536</v>
      </c>
      <c r="G351" s="39"/>
      <c r="H351" s="39"/>
      <c r="I351" s="138"/>
      <c r="J351" s="39"/>
      <c r="K351" s="39"/>
      <c r="L351" s="43"/>
      <c r="M351" s="244"/>
      <c r="N351" s="245"/>
      <c r="O351" s="90"/>
      <c r="P351" s="90"/>
      <c r="Q351" s="90"/>
      <c r="R351" s="90"/>
      <c r="S351" s="90"/>
      <c r="T351" s="91"/>
      <c r="U351" s="37"/>
      <c r="V351" s="37"/>
      <c r="W351" s="37"/>
      <c r="X351" s="37"/>
      <c r="Y351" s="37"/>
      <c r="Z351" s="37"/>
      <c r="AA351" s="37"/>
      <c r="AB351" s="37"/>
      <c r="AC351" s="37"/>
      <c r="AD351" s="37"/>
      <c r="AE351" s="37"/>
      <c r="AT351" s="16" t="s">
        <v>179</v>
      </c>
      <c r="AU351" s="16" t="s">
        <v>87</v>
      </c>
    </row>
    <row r="352" s="2" customFormat="1" ht="16.5" customHeight="1">
      <c r="A352" s="37"/>
      <c r="B352" s="38"/>
      <c r="C352" s="229" t="s">
        <v>538</v>
      </c>
      <c r="D352" s="229" t="s">
        <v>172</v>
      </c>
      <c r="E352" s="230" t="s">
        <v>539</v>
      </c>
      <c r="F352" s="231" t="s">
        <v>540</v>
      </c>
      <c r="G352" s="232" t="s">
        <v>532</v>
      </c>
      <c r="H352" s="233">
        <v>1</v>
      </c>
      <c r="I352" s="234"/>
      <c r="J352" s="235">
        <f>ROUND(I352*H352,2)</f>
        <v>0</v>
      </c>
      <c r="K352" s="231" t="s">
        <v>176</v>
      </c>
      <c r="L352" s="43"/>
      <c r="M352" s="236" t="s">
        <v>1</v>
      </c>
      <c r="N352" s="237" t="s">
        <v>43</v>
      </c>
      <c r="O352" s="90"/>
      <c r="P352" s="238">
        <f>O352*H352</f>
        <v>0</v>
      </c>
      <c r="Q352" s="238">
        <v>0</v>
      </c>
      <c r="R352" s="238">
        <f>Q352*H352</f>
        <v>0</v>
      </c>
      <c r="S352" s="238">
        <v>0</v>
      </c>
      <c r="T352" s="239">
        <f>S352*H352</f>
        <v>0</v>
      </c>
      <c r="U352" s="37"/>
      <c r="V352" s="37"/>
      <c r="W352" s="37"/>
      <c r="X352" s="37"/>
      <c r="Y352" s="37"/>
      <c r="Z352" s="37"/>
      <c r="AA352" s="37"/>
      <c r="AB352" s="37"/>
      <c r="AC352" s="37"/>
      <c r="AD352" s="37"/>
      <c r="AE352" s="37"/>
      <c r="AR352" s="240" t="s">
        <v>519</v>
      </c>
      <c r="AT352" s="240" t="s">
        <v>172</v>
      </c>
      <c r="AU352" s="240" t="s">
        <v>87</v>
      </c>
      <c r="AY352" s="16" t="s">
        <v>170</v>
      </c>
      <c r="BE352" s="241">
        <f>IF(N352="základní",J352,0)</f>
        <v>0</v>
      </c>
      <c r="BF352" s="241">
        <f>IF(N352="snížená",J352,0)</f>
        <v>0</v>
      </c>
      <c r="BG352" s="241">
        <f>IF(N352="zákl. přenesená",J352,0)</f>
        <v>0</v>
      </c>
      <c r="BH352" s="241">
        <f>IF(N352="sníž. přenesená",J352,0)</f>
        <v>0</v>
      </c>
      <c r="BI352" s="241">
        <f>IF(N352="nulová",J352,0)</f>
        <v>0</v>
      </c>
      <c r="BJ352" s="16" t="s">
        <v>83</v>
      </c>
      <c r="BK352" s="241">
        <f>ROUND(I352*H352,2)</f>
        <v>0</v>
      </c>
      <c r="BL352" s="16" t="s">
        <v>519</v>
      </c>
      <c r="BM352" s="240" t="s">
        <v>541</v>
      </c>
    </row>
    <row r="353" s="2" customFormat="1">
      <c r="A353" s="37"/>
      <c r="B353" s="38"/>
      <c r="C353" s="39"/>
      <c r="D353" s="242" t="s">
        <v>179</v>
      </c>
      <c r="E353" s="39"/>
      <c r="F353" s="243" t="s">
        <v>540</v>
      </c>
      <c r="G353" s="39"/>
      <c r="H353" s="39"/>
      <c r="I353" s="138"/>
      <c r="J353" s="39"/>
      <c r="K353" s="39"/>
      <c r="L353" s="43"/>
      <c r="M353" s="244"/>
      <c r="N353" s="245"/>
      <c r="O353" s="90"/>
      <c r="P353" s="90"/>
      <c r="Q353" s="90"/>
      <c r="R353" s="90"/>
      <c r="S353" s="90"/>
      <c r="T353" s="91"/>
      <c r="U353" s="37"/>
      <c r="V353" s="37"/>
      <c r="W353" s="37"/>
      <c r="X353" s="37"/>
      <c r="Y353" s="37"/>
      <c r="Z353" s="37"/>
      <c r="AA353" s="37"/>
      <c r="AB353" s="37"/>
      <c r="AC353" s="37"/>
      <c r="AD353" s="37"/>
      <c r="AE353" s="37"/>
      <c r="AT353" s="16" t="s">
        <v>179</v>
      </c>
      <c r="AU353" s="16" t="s">
        <v>87</v>
      </c>
    </row>
    <row r="354" s="2" customFormat="1" ht="21.75" customHeight="1">
      <c r="A354" s="37"/>
      <c r="B354" s="38"/>
      <c r="C354" s="229" t="s">
        <v>542</v>
      </c>
      <c r="D354" s="229" t="s">
        <v>172</v>
      </c>
      <c r="E354" s="230" t="s">
        <v>543</v>
      </c>
      <c r="F354" s="231" t="s">
        <v>544</v>
      </c>
      <c r="G354" s="232" t="s">
        <v>518</v>
      </c>
      <c r="H354" s="233">
        <v>1</v>
      </c>
      <c r="I354" s="234"/>
      <c r="J354" s="235">
        <f>ROUND(I354*H354,2)</f>
        <v>0</v>
      </c>
      <c r="K354" s="231" t="s">
        <v>1</v>
      </c>
      <c r="L354" s="43"/>
      <c r="M354" s="236" t="s">
        <v>1</v>
      </c>
      <c r="N354" s="237" t="s">
        <v>43</v>
      </c>
      <c r="O354" s="90"/>
      <c r="P354" s="238">
        <f>O354*H354</f>
        <v>0</v>
      </c>
      <c r="Q354" s="238">
        <v>0</v>
      </c>
      <c r="R354" s="238">
        <f>Q354*H354</f>
        <v>0</v>
      </c>
      <c r="S354" s="238">
        <v>0</v>
      </c>
      <c r="T354" s="239">
        <f>S354*H354</f>
        <v>0</v>
      </c>
      <c r="U354" s="37"/>
      <c r="V354" s="37"/>
      <c r="W354" s="37"/>
      <c r="X354" s="37"/>
      <c r="Y354" s="37"/>
      <c r="Z354" s="37"/>
      <c r="AA354" s="37"/>
      <c r="AB354" s="37"/>
      <c r="AC354" s="37"/>
      <c r="AD354" s="37"/>
      <c r="AE354" s="37"/>
      <c r="AR354" s="240" t="s">
        <v>519</v>
      </c>
      <c r="AT354" s="240" t="s">
        <v>172</v>
      </c>
      <c r="AU354" s="240" t="s">
        <v>87</v>
      </c>
      <c r="AY354" s="16" t="s">
        <v>170</v>
      </c>
      <c r="BE354" s="241">
        <f>IF(N354="základní",J354,0)</f>
        <v>0</v>
      </c>
      <c r="BF354" s="241">
        <f>IF(N354="snížená",J354,0)</f>
        <v>0</v>
      </c>
      <c r="BG354" s="241">
        <f>IF(N354="zákl. přenesená",J354,0)</f>
        <v>0</v>
      </c>
      <c r="BH354" s="241">
        <f>IF(N354="sníž. přenesená",J354,0)</f>
        <v>0</v>
      </c>
      <c r="BI354" s="241">
        <f>IF(N354="nulová",J354,0)</f>
        <v>0</v>
      </c>
      <c r="BJ354" s="16" t="s">
        <v>83</v>
      </c>
      <c r="BK354" s="241">
        <f>ROUND(I354*H354,2)</f>
        <v>0</v>
      </c>
      <c r="BL354" s="16" t="s">
        <v>519</v>
      </c>
      <c r="BM354" s="240" t="s">
        <v>545</v>
      </c>
    </row>
    <row r="355" s="2" customFormat="1">
      <c r="A355" s="37"/>
      <c r="B355" s="38"/>
      <c r="C355" s="39"/>
      <c r="D355" s="242" t="s">
        <v>179</v>
      </c>
      <c r="E355" s="39"/>
      <c r="F355" s="243" t="s">
        <v>546</v>
      </c>
      <c r="G355" s="39"/>
      <c r="H355" s="39"/>
      <c r="I355" s="138"/>
      <c r="J355" s="39"/>
      <c r="K355" s="39"/>
      <c r="L355" s="43"/>
      <c r="M355" s="244"/>
      <c r="N355" s="245"/>
      <c r="O355" s="90"/>
      <c r="P355" s="90"/>
      <c r="Q355" s="90"/>
      <c r="R355" s="90"/>
      <c r="S355" s="90"/>
      <c r="T355" s="91"/>
      <c r="U355" s="37"/>
      <c r="V355" s="37"/>
      <c r="W355" s="37"/>
      <c r="X355" s="37"/>
      <c r="Y355" s="37"/>
      <c r="Z355" s="37"/>
      <c r="AA355" s="37"/>
      <c r="AB355" s="37"/>
      <c r="AC355" s="37"/>
      <c r="AD355" s="37"/>
      <c r="AE355" s="37"/>
      <c r="AT355" s="16" t="s">
        <v>179</v>
      </c>
      <c r="AU355" s="16" t="s">
        <v>87</v>
      </c>
    </row>
    <row r="356" s="2" customFormat="1" ht="16.5" customHeight="1">
      <c r="A356" s="37"/>
      <c r="B356" s="38"/>
      <c r="C356" s="229" t="s">
        <v>547</v>
      </c>
      <c r="D356" s="229" t="s">
        <v>172</v>
      </c>
      <c r="E356" s="230" t="s">
        <v>548</v>
      </c>
      <c r="F356" s="231" t="s">
        <v>549</v>
      </c>
      <c r="G356" s="232" t="s">
        <v>532</v>
      </c>
      <c r="H356" s="233">
        <v>1</v>
      </c>
      <c r="I356" s="234"/>
      <c r="J356" s="235">
        <f>ROUND(I356*H356,2)</f>
        <v>0</v>
      </c>
      <c r="K356" s="231" t="s">
        <v>176</v>
      </c>
      <c r="L356" s="43"/>
      <c r="M356" s="236" t="s">
        <v>1</v>
      </c>
      <c r="N356" s="237" t="s">
        <v>43</v>
      </c>
      <c r="O356" s="90"/>
      <c r="P356" s="238">
        <f>O356*H356</f>
        <v>0</v>
      </c>
      <c r="Q356" s="238">
        <v>0</v>
      </c>
      <c r="R356" s="238">
        <f>Q356*H356</f>
        <v>0</v>
      </c>
      <c r="S356" s="238">
        <v>0</v>
      </c>
      <c r="T356" s="239">
        <f>S356*H356</f>
        <v>0</v>
      </c>
      <c r="U356" s="37"/>
      <c r="V356" s="37"/>
      <c r="W356" s="37"/>
      <c r="X356" s="37"/>
      <c r="Y356" s="37"/>
      <c r="Z356" s="37"/>
      <c r="AA356" s="37"/>
      <c r="AB356" s="37"/>
      <c r="AC356" s="37"/>
      <c r="AD356" s="37"/>
      <c r="AE356" s="37"/>
      <c r="AR356" s="240" t="s">
        <v>519</v>
      </c>
      <c r="AT356" s="240" t="s">
        <v>172</v>
      </c>
      <c r="AU356" s="240" t="s">
        <v>87</v>
      </c>
      <c r="AY356" s="16" t="s">
        <v>170</v>
      </c>
      <c r="BE356" s="241">
        <f>IF(N356="základní",J356,0)</f>
        <v>0</v>
      </c>
      <c r="BF356" s="241">
        <f>IF(N356="snížená",J356,0)</f>
        <v>0</v>
      </c>
      <c r="BG356" s="241">
        <f>IF(N356="zákl. přenesená",J356,0)</f>
        <v>0</v>
      </c>
      <c r="BH356" s="241">
        <f>IF(N356="sníž. přenesená",J356,0)</f>
        <v>0</v>
      </c>
      <c r="BI356" s="241">
        <f>IF(N356="nulová",J356,0)</f>
        <v>0</v>
      </c>
      <c r="BJ356" s="16" t="s">
        <v>83</v>
      </c>
      <c r="BK356" s="241">
        <f>ROUND(I356*H356,2)</f>
        <v>0</v>
      </c>
      <c r="BL356" s="16" t="s">
        <v>519</v>
      </c>
      <c r="BM356" s="240" t="s">
        <v>550</v>
      </c>
    </row>
    <row r="357" s="2" customFormat="1">
      <c r="A357" s="37"/>
      <c r="B357" s="38"/>
      <c r="C357" s="39"/>
      <c r="D357" s="242" t="s">
        <v>179</v>
      </c>
      <c r="E357" s="39"/>
      <c r="F357" s="243" t="s">
        <v>549</v>
      </c>
      <c r="G357" s="39"/>
      <c r="H357" s="39"/>
      <c r="I357" s="138"/>
      <c r="J357" s="39"/>
      <c r="K357" s="39"/>
      <c r="L357" s="43"/>
      <c r="M357" s="244"/>
      <c r="N357" s="245"/>
      <c r="O357" s="90"/>
      <c r="P357" s="90"/>
      <c r="Q357" s="90"/>
      <c r="R357" s="90"/>
      <c r="S357" s="90"/>
      <c r="T357" s="91"/>
      <c r="U357" s="37"/>
      <c r="V357" s="37"/>
      <c r="W357" s="37"/>
      <c r="X357" s="37"/>
      <c r="Y357" s="37"/>
      <c r="Z357" s="37"/>
      <c r="AA357" s="37"/>
      <c r="AB357" s="37"/>
      <c r="AC357" s="37"/>
      <c r="AD357" s="37"/>
      <c r="AE357" s="37"/>
      <c r="AT357" s="16" t="s">
        <v>179</v>
      </c>
      <c r="AU357" s="16" t="s">
        <v>87</v>
      </c>
    </row>
    <row r="358" s="12" customFormat="1" ht="22.8" customHeight="1">
      <c r="A358" s="12"/>
      <c r="B358" s="213"/>
      <c r="C358" s="214"/>
      <c r="D358" s="215" t="s">
        <v>77</v>
      </c>
      <c r="E358" s="227" t="s">
        <v>551</v>
      </c>
      <c r="F358" s="227" t="s">
        <v>552</v>
      </c>
      <c r="G358" s="214"/>
      <c r="H358" s="214"/>
      <c r="I358" s="217"/>
      <c r="J358" s="228">
        <f>BK358</f>
        <v>0</v>
      </c>
      <c r="K358" s="214"/>
      <c r="L358" s="219"/>
      <c r="M358" s="220"/>
      <c r="N358" s="221"/>
      <c r="O358" s="221"/>
      <c r="P358" s="222">
        <f>SUM(P359:P370)</f>
        <v>0</v>
      </c>
      <c r="Q358" s="221"/>
      <c r="R358" s="222">
        <f>SUM(R359:R370)</f>
        <v>0</v>
      </c>
      <c r="S358" s="221"/>
      <c r="T358" s="223">
        <f>SUM(T359:T370)</f>
        <v>0</v>
      </c>
      <c r="U358" s="12"/>
      <c r="V358" s="12"/>
      <c r="W358" s="12"/>
      <c r="X358" s="12"/>
      <c r="Y358" s="12"/>
      <c r="Z358" s="12"/>
      <c r="AA358" s="12"/>
      <c r="AB358" s="12"/>
      <c r="AC358" s="12"/>
      <c r="AD358" s="12"/>
      <c r="AE358" s="12"/>
      <c r="AR358" s="224" t="s">
        <v>200</v>
      </c>
      <c r="AT358" s="225" t="s">
        <v>77</v>
      </c>
      <c r="AU358" s="225" t="s">
        <v>83</v>
      </c>
      <c r="AY358" s="224" t="s">
        <v>170</v>
      </c>
      <c r="BK358" s="226">
        <f>SUM(BK359:BK370)</f>
        <v>0</v>
      </c>
    </row>
    <row r="359" s="2" customFormat="1" ht="16.5" customHeight="1">
      <c r="A359" s="37"/>
      <c r="B359" s="38"/>
      <c r="C359" s="229" t="s">
        <v>553</v>
      </c>
      <c r="D359" s="229" t="s">
        <v>172</v>
      </c>
      <c r="E359" s="230" t="s">
        <v>554</v>
      </c>
      <c r="F359" s="231" t="s">
        <v>552</v>
      </c>
      <c r="G359" s="232" t="s">
        <v>532</v>
      </c>
      <c r="H359" s="233">
        <v>1</v>
      </c>
      <c r="I359" s="234"/>
      <c r="J359" s="235">
        <f>ROUND(I359*H359,2)</f>
        <v>0</v>
      </c>
      <c r="K359" s="231" t="s">
        <v>176</v>
      </c>
      <c r="L359" s="43"/>
      <c r="M359" s="236" t="s">
        <v>1</v>
      </c>
      <c r="N359" s="237" t="s">
        <v>43</v>
      </c>
      <c r="O359" s="90"/>
      <c r="P359" s="238">
        <f>O359*H359</f>
        <v>0</v>
      </c>
      <c r="Q359" s="238">
        <v>0</v>
      </c>
      <c r="R359" s="238">
        <f>Q359*H359</f>
        <v>0</v>
      </c>
      <c r="S359" s="238">
        <v>0</v>
      </c>
      <c r="T359" s="239">
        <f>S359*H359</f>
        <v>0</v>
      </c>
      <c r="U359" s="37"/>
      <c r="V359" s="37"/>
      <c r="W359" s="37"/>
      <c r="X359" s="37"/>
      <c r="Y359" s="37"/>
      <c r="Z359" s="37"/>
      <c r="AA359" s="37"/>
      <c r="AB359" s="37"/>
      <c r="AC359" s="37"/>
      <c r="AD359" s="37"/>
      <c r="AE359" s="37"/>
      <c r="AR359" s="240" t="s">
        <v>519</v>
      </c>
      <c r="AT359" s="240" t="s">
        <v>172</v>
      </c>
      <c r="AU359" s="240" t="s">
        <v>87</v>
      </c>
      <c r="AY359" s="16" t="s">
        <v>170</v>
      </c>
      <c r="BE359" s="241">
        <f>IF(N359="základní",J359,0)</f>
        <v>0</v>
      </c>
      <c r="BF359" s="241">
        <f>IF(N359="snížená",J359,0)</f>
        <v>0</v>
      </c>
      <c r="BG359" s="241">
        <f>IF(N359="zákl. přenesená",J359,0)</f>
        <v>0</v>
      </c>
      <c r="BH359" s="241">
        <f>IF(N359="sníž. přenesená",J359,0)</f>
        <v>0</v>
      </c>
      <c r="BI359" s="241">
        <f>IF(N359="nulová",J359,0)</f>
        <v>0</v>
      </c>
      <c r="BJ359" s="16" t="s">
        <v>83</v>
      </c>
      <c r="BK359" s="241">
        <f>ROUND(I359*H359,2)</f>
        <v>0</v>
      </c>
      <c r="BL359" s="16" t="s">
        <v>519</v>
      </c>
      <c r="BM359" s="240" t="s">
        <v>555</v>
      </c>
    </row>
    <row r="360" s="2" customFormat="1">
      <c r="A360" s="37"/>
      <c r="B360" s="38"/>
      <c r="C360" s="39"/>
      <c r="D360" s="242" t="s">
        <v>179</v>
      </c>
      <c r="E360" s="39"/>
      <c r="F360" s="243" t="s">
        <v>552</v>
      </c>
      <c r="G360" s="39"/>
      <c r="H360" s="39"/>
      <c r="I360" s="138"/>
      <c r="J360" s="39"/>
      <c r="K360" s="39"/>
      <c r="L360" s="43"/>
      <c r="M360" s="244"/>
      <c r="N360" s="245"/>
      <c r="O360" s="90"/>
      <c r="P360" s="90"/>
      <c r="Q360" s="90"/>
      <c r="R360" s="90"/>
      <c r="S360" s="90"/>
      <c r="T360" s="91"/>
      <c r="U360" s="37"/>
      <c r="V360" s="37"/>
      <c r="W360" s="37"/>
      <c r="X360" s="37"/>
      <c r="Y360" s="37"/>
      <c r="Z360" s="37"/>
      <c r="AA360" s="37"/>
      <c r="AB360" s="37"/>
      <c r="AC360" s="37"/>
      <c r="AD360" s="37"/>
      <c r="AE360" s="37"/>
      <c r="AT360" s="16" t="s">
        <v>179</v>
      </c>
      <c r="AU360" s="16" t="s">
        <v>87</v>
      </c>
    </row>
    <row r="361" s="2" customFormat="1" ht="16.5" customHeight="1">
      <c r="A361" s="37"/>
      <c r="B361" s="38"/>
      <c r="C361" s="229" t="s">
        <v>556</v>
      </c>
      <c r="D361" s="229" t="s">
        <v>172</v>
      </c>
      <c r="E361" s="230" t="s">
        <v>557</v>
      </c>
      <c r="F361" s="231" t="s">
        <v>558</v>
      </c>
      <c r="G361" s="232" t="s">
        <v>532</v>
      </c>
      <c r="H361" s="233">
        <v>1</v>
      </c>
      <c r="I361" s="234"/>
      <c r="J361" s="235">
        <f>ROUND(I361*H361,2)</f>
        <v>0</v>
      </c>
      <c r="K361" s="231" t="s">
        <v>176</v>
      </c>
      <c r="L361" s="43"/>
      <c r="M361" s="236" t="s">
        <v>1</v>
      </c>
      <c r="N361" s="237" t="s">
        <v>43</v>
      </c>
      <c r="O361" s="90"/>
      <c r="P361" s="238">
        <f>O361*H361</f>
        <v>0</v>
      </c>
      <c r="Q361" s="238">
        <v>0</v>
      </c>
      <c r="R361" s="238">
        <f>Q361*H361</f>
        <v>0</v>
      </c>
      <c r="S361" s="238">
        <v>0</v>
      </c>
      <c r="T361" s="239">
        <f>S361*H361</f>
        <v>0</v>
      </c>
      <c r="U361" s="37"/>
      <c r="V361" s="37"/>
      <c r="W361" s="37"/>
      <c r="X361" s="37"/>
      <c r="Y361" s="37"/>
      <c r="Z361" s="37"/>
      <c r="AA361" s="37"/>
      <c r="AB361" s="37"/>
      <c r="AC361" s="37"/>
      <c r="AD361" s="37"/>
      <c r="AE361" s="37"/>
      <c r="AR361" s="240" t="s">
        <v>519</v>
      </c>
      <c r="AT361" s="240" t="s">
        <v>172</v>
      </c>
      <c r="AU361" s="240" t="s">
        <v>87</v>
      </c>
      <c r="AY361" s="16" t="s">
        <v>170</v>
      </c>
      <c r="BE361" s="241">
        <f>IF(N361="základní",J361,0)</f>
        <v>0</v>
      </c>
      <c r="BF361" s="241">
        <f>IF(N361="snížená",J361,0)</f>
        <v>0</v>
      </c>
      <c r="BG361" s="241">
        <f>IF(N361="zákl. přenesená",J361,0)</f>
        <v>0</v>
      </c>
      <c r="BH361" s="241">
        <f>IF(N361="sníž. přenesená",J361,0)</f>
        <v>0</v>
      </c>
      <c r="BI361" s="241">
        <f>IF(N361="nulová",J361,0)</f>
        <v>0</v>
      </c>
      <c r="BJ361" s="16" t="s">
        <v>83</v>
      </c>
      <c r="BK361" s="241">
        <f>ROUND(I361*H361,2)</f>
        <v>0</v>
      </c>
      <c r="BL361" s="16" t="s">
        <v>519</v>
      </c>
      <c r="BM361" s="240" t="s">
        <v>559</v>
      </c>
    </row>
    <row r="362" s="2" customFormat="1">
      <c r="A362" s="37"/>
      <c r="B362" s="38"/>
      <c r="C362" s="39"/>
      <c r="D362" s="242" t="s">
        <v>179</v>
      </c>
      <c r="E362" s="39"/>
      <c r="F362" s="243" t="s">
        <v>558</v>
      </c>
      <c r="G362" s="39"/>
      <c r="H362" s="39"/>
      <c r="I362" s="138"/>
      <c r="J362" s="39"/>
      <c r="K362" s="39"/>
      <c r="L362" s="43"/>
      <c r="M362" s="244"/>
      <c r="N362" s="245"/>
      <c r="O362" s="90"/>
      <c r="P362" s="90"/>
      <c r="Q362" s="90"/>
      <c r="R362" s="90"/>
      <c r="S362" s="90"/>
      <c r="T362" s="91"/>
      <c r="U362" s="37"/>
      <c r="V362" s="37"/>
      <c r="W362" s="37"/>
      <c r="X362" s="37"/>
      <c r="Y362" s="37"/>
      <c r="Z362" s="37"/>
      <c r="AA362" s="37"/>
      <c r="AB362" s="37"/>
      <c r="AC362" s="37"/>
      <c r="AD362" s="37"/>
      <c r="AE362" s="37"/>
      <c r="AT362" s="16" t="s">
        <v>179</v>
      </c>
      <c r="AU362" s="16" t="s">
        <v>87</v>
      </c>
    </row>
    <row r="363" s="2" customFormat="1" ht="21.75" customHeight="1">
      <c r="A363" s="37"/>
      <c r="B363" s="38"/>
      <c r="C363" s="229" t="s">
        <v>560</v>
      </c>
      <c r="D363" s="229" t="s">
        <v>172</v>
      </c>
      <c r="E363" s="230" t="s">
        <v>561</v>
      </c>
      <c r="F363" s="231" t="s">
        <v>562</v>
      </c>
      <c r="G363" s="232" t="s">
        <v>532</v>
      </c>
      <c r="H363" s="233">
        <v>5</v>
      </c>
      <c r="I363" s="234"/>
      <c r="J363" s="235">
        <f>ROUND(I363*H363,2)</f>
        <v>0</v>
      </c>
      <c r="K363" s="231" t="s">
        <v>176</v>
      </c>
      <c r="L363" s="43"/>
      <c r="M363" s="236" t="s">
        <v>1</v>
      </c>
      <c r="N363" s="237" t="s">
        <v>43</v>
      </c>
      <c r="O363" s="90"/>
      <c r="P363" s="238">
        <f>O363*H363</f>
        <v>0</v>
      </c>
      <c r="Q363" s="238">
        <v>0</v>
      </c>
      <c r="R363" s="238">
        <f>Q363*H363</f>
        <v>0</v>
      </c>
      <c r="S363" s="238">
        <v>0</v>
      </c>
      <c r="T363" s="239">
        <f>S363*H363</f>
        <v>0</v>
      </c>
      <c r="U363" s="37"/>
      <c r="V363" s="37"/>
      <c r="W363" s="37"/>
      <c r="X363" s="37"/>
      <c r="Y363" s="37"/>
      <c r="Z363" s="37"/>
      <c r="AA363" s="37"/>
      <c r="AB363" s="37"/>
      <c r="AC363" s="37"/>
      <c r="AD363" s="37"/>
      <c r="AE363" s="37"/>
      <c r="AR363" s="240" t="s">
        <v>519</v>
      </c>
      <c r="AT363" s="240" t="s">
        <v>172</v>
      </c>
      <c r="AU363" s="240" t="s">
        <v>87</v>
      </c>
      <c r="AY363" s="16" t="s">
        <v>170</v>
      </c>
      <c r="BE363" s="241">
        <f>IF(N363="základní",J363,0)</f>
        <v>0</v>
      </c>
      <c r="BF363" s="241">
        <f>IF(N363="snížená",J363,0)</f>
        <v>0</v>
      </c>
      <c r="BG363" s="241">
        <f>IF(N363="zákl. přenesená",J363,0)</f>
        <v>0</v>
      </c>
      <c r="BH363" s="241">
        <f>IF(N363="sníž. přenesená",J363,0)</f>
        <v>0</v>
      </c>
      <c r="BI363" s="241">
        <f>IF(N363="nulová",J363,0)</f>
        <v>0</v>
      </c>
      <c r="BJ363" s="16" t="s">
        <v>83</v>
      </c>
      <c r="BK363" s="241">
        <f>ROUND(I363*H363,2)</f>
        <v>0</v>
      </c>
      <c r="BL363" s="16" t="s">
        <v>519</v>
      </c>
      <c r="BM363" s="240" t="s">
        <v>563</v>
      </c>
    </row>
    <row r="364" s="2" customFormat="1">
      <c r="A364" s="37"/>
      <c r="B364" s="38"/>
      <c r="C364" s="39"/>
      <c r="D364" s="242" t="s">
        <v>179</v>
      </c>
      <c r="E364" s="39"/>
      <c r="F364" s="243" t="s">
        <v>562</v>
      </c>
      <c r="G364" s="39"/>
      <c r="H364" s="39"/>
      <c r="I364" s="138"/>
      <c r="J364" s="39"/>
      <c r="K364" s="39"/>
      <c r="L364" s="43"/>
      <c r="M364" s="244"/>
      <c r="N364" s="245"/>
      <c r="O364" s="90"/>
      <c r="P364" s="90"/>
      <c r="Q364" s="90"/>
      <c r="R364" s="90"/>
      <c r="S364" s="90"/>
      <c r="T364" s="91"/>
      <c r="U364" s="37"/>
      <c r="V364" s="37"/>
      <c r="W364" s="37"/>
      <c r="X364" s="37"/>
      <c r="Y364" s="37"/>
      <c r="Z364" s="37"/>
      <c r="AA364" s="37"/>
      <c r="AB364" s="37"/>
      <c r="AC364" s="37"/>
      <c r="AD364" s="37"/>
      <c r="AE364" s="37"/>
      <c r="AT364" s="16" t="s">
        <v>179</v>
      </c>
      <c r="AU364" s="16" t="s">
        <v>87</v>
      </c>
    </row>
    <row r="365" s="2" customFormat="1" ht="21.75" customHeight="1">
      <c r="A365" s="37"/>
      <c r="B365" s="38"/>
      <c r="C365" s="229" t="s">
        <v>564</v>
      </c>
      <c r="D365" s="229" t="s">
        <v>172</v>
      </c>
      <c r="E365" s="230" t="s">
        <v>565</v>
      </c>
      <c r="F365" s="231" t="s">
        <v>566</v>
      </c>
      <c r="G365" s="232" t="s">
        <v>567</v>
      </c>
      <c r="H365" s="233">
        <v>5</v>
      </c>
      <c r="I365" s="234"/>
      <c r="J365" s="235">
        <f>ROUND(I365*H365,2)</f>
        <v>0</v>
      </c>
      <c r="K365" s="231" t="s">
        <v>1</v>
      </c>
      <c r="L365" s="43"/>
      <c r="M365" s="236" t="s">
        <v>1</v>
      </c>
      <c r="N365" s="237" t="s">
        <v>43</v>
      </c>
      <c r="O365" s="90"/>
      <c r="P365" s="238">
        <f>O365*H365</f>
        <v>0</v>
      </c>
      <c r="Q365" s="238">
        <v>0</v>
      </c>
      <c r="R365" s="238">
        <f>Q365*H365</f>
        <v>0</v>
      </c>
      <c r="S365" s="238">
        <v>0</v>
      </c>
      <c r="T365" s="239">
        <f>S365*H365</f>
        <v>0</v>
      </c>
      <c r="U365" s="37"/>
      <c r="V365" s="37"/>
      <c r="W365" s="37"/>
      <c r="X365" s="37"/>
      <c r="Y365" s="37"/>
      <c r="Z365" s="37"/>
      <c r="AA365" s="37"/>
      <c r="AB365" s="37"/>
      <c r="AC365" s="37"/>
      <c r="AD365" s="37"/>
      <c r="AE365" s="37"/>
      <c r="AR365" s="240" t="s">
        <v>519</v>
      </c>
      <c r="AT365" s="240" t="s">
        <v>172</v>
      </c>
      <c r="AU365" s="240" t="s">
        <v>87</v>
      </c>
      <c r="AY365" s="16" t="s">
        <v>170</v>
      </c>
      <c r="BE365" s="241">
        <f>IF(N365="základní",J365,0)</f>
        <v>0</v>
      </c>
      <c r="BF365" s="241">
        <f>IF(N365="snížená",J365,0)</f>
        <v>0</v>
      </c>
      <c r="BG365" s="241">
        <f>IF(N365="zákl. přenesená",J365,0)</f>
        <v>0</v>
      </c>
      <c r="BH365" s="241">
        <f>IF(N365="sníž. přenesená",J365,0)</f>
        <v>0</v>
      </c>
      <c r="BI365" s="241">
        <f>IF(N365="nulová",J365,0)</f>
        <v>0</v>
      </c>
      <c r="BJ365" s="16" t="s">
        <v>83</v>
      </c>
      <c r="BK365" s="241">
        <f>ROUND(I365*H365,2)</f>
        <v>0</v>
      </c>
      <c r="BL365" s="16" t="s">
        <v>519</v>
      </c>
      <c r="BM365" s="240" t="s">
        <v>568</v>
      </c>
    </row>
    <row r="366" s="2" customFormat="1">
      <c r="A366" s="37"/>
      <c r="B366" s="38"/>
      <c r="C366" s="39"/>
      <c r="D366" s="242" t="s">
        <v>179</v>
      </c>
      <c r="E366" s="39"/>
      <c r="F366" s="243" t="s">
        <v>569</v>
      </c>
      <c r="G366" s="39"/>
      <c r="H366" s="39"/>
      <c r="I366" s="138"/>
      <c r="J366" s="39"/>
      <c r="K366" s="39"/>
      <c r="L366" s="43"/>
      <c r="M366" s="244"/>
      <c r="N366" s="245"/>
      <c r="O366" s="90"/>
      <c r="P366" s="90"/>
      <c r="Q366" s="90"/>
      <c r="R366" s="90"/>
      <c r="S366" s="90"/>
      <c r="T366" s="91"/>
      <c r="U366" s="37"/>
      <c r="V366" s="37"/>
      <c r="W366" s="37"/>
      <c r="X366" s="37"/>
      <c r="Y366" s="37"/>
      <c r="Z366" s="37"/>
      <c r="AA366" s="37"/>
      <c r="AB366" s="37"/>
      <c r="AC366" s="37"/>
      <c r="AD366" s="37"/>
      <c r="AE366" s="37"/>
      <c r="AT366" s="16" t="s">
        <v>179</v>
      </c>
      <c r="AU366" s="16" t="s">
        <v>87</v>
      </c>
    </row>
    <row r="367" s="2" customFormat="1" ht="16.5" customHeight="1">
      <c r="A367" s="37"/>
      <c r="B367" s="38"/>
      <c r="C367" s="229" t="s">
        <v>570</v>
      </c>
      <c r="D367" s="229" t="s">
        <v>172</v>
      </c>
      <c r="E367" s="230" t="s">
        <v>571</v>
      </c>
      <c r="F367" s="231" t="s">
        <v>572</v>
      </c>
      <c r="G367" s="232" t="s">
        <v>532</v>
      </c>
      <c r="H367" s="233">
        <v>2</v>
      </c>
      <c r="I367" s="234"/>
      <c r="J367" s="235">
        <f>ROUND(I367*H367,2)</f>
        <v>0</v>
      </c>
      <c r="K367" s="231" t="s">
        <v>176</v>
      </c>
      <c r="L367" s="43"/>
      <c r="M367" s="236" t="s">
        <v>1</v>
      </c>
      <c r="N367" s="237" t="s">
        <v>43</v>
      </c>
      <c r="O367" s="90"/>
      <c r="P367" s="238">
        <f>O367*H367</f>
        <v>0</v>
      </c>
      <c r="Q367" s="238">
        <v>0</v>
      </c>
      <c r="R367" s="238">
        <f>Q367*H367</f>
        <v>0</v>
      </c>
      <c r="S367" s="238">
        <v>0</v>
      </c>
      <c r="T367" s="239">
        <f>S367*H367</f>
        <v>0</v>
      </c>
      <c r="U367" s="37"/>
      <c r="V367" s="37"/>
      <c r="W367" s="37"/>
      <c r="X367" s="37"/>
      <c r="Y367" s="37"/>
      <c r="Z367" s="37"/>
      <c r="AA367" s="37"/>
      <c r="AB367" s="37"/>
      <c r="AC367" s="37"/>
      <c r="AD367" s="37"/>
      <c r="AE367" s="37"/>
      <c r="AR367" s="240" t="s">
        <v>519</v>
      </c>
      <c r="AT367" s="240" t="s">
        <v>172</v>
      </c>
      <c r="AU367" s="240" t="s">
        <v>87</v>
      </c>
      <c r="AY367" s="16" t="s">
        <v>170</v>
      </c>
      <c r="BE367" s="241">
        <f>IF(N367="základní",J367,0)</f>
        <v>0</v>
      </c>
      <c r="BF367" s="241">
        <f>IF(N367="snížená",J367,0)</f>
        <v>0</v>
      </c>
      <c r="BG367" s="241">
        <f>IF(N367="zákl. přenesená",J367,0)</f>
        <v>0</v>
      </c>
      <c r="BH367" s="241">
        <f>IF(N367="sníž. přenesená",J367,0)</f>
        <v>0</v>
      </c>
      <c r="BI367" s="241">
        <f>IF(N367="nulová",J367,0)</f>
        <v>0</v>
      </c>
      <c r="BJ367" s="16" t="s">
        <v>83</v>
      </c>
      <c r="BK367" s="241">
        <f>ROUND(I367*H367,2)</f>
        <v>0</v>
      </c>
      <c r="BL367" s="16" t="s">
        <v>519</v>
      </c>
      <c r="BM367" s="240" t="s">
        <v>573</v>
      </c>
    </row>
    <row r="368" s="2" customFormat="1">
      <c r="A368" s="37"/>
      <c r="B368" s="38"/>
      <c r="C368" s="39"/>
      <c r="D368" s="242" t="s">
        <v>179</v>
      </c>
      <c r="E368" s="39"/>
      <c r="F368" s="243" t="s">
        <v>572</v>
      </c>
      <c r="G368" s="39"/>
      <c r="H368" s="39"/>
      <c r="I368" s="138"/>
      <c r="J368" s="39"/>
      <c r="K368" s="39"/>
      <c r="L368" s="43"/>
      <c r="M368" s="244"/>
      <c r="N368" s="245"/>
      <c r="O368" s="90"/>
      <c r="P368" s="90"/>
      <c r="Q368" s="90"/>
      <c r="R368" s="90"/>
      <c r="S368" s="90"/>
      <c r="T368" s="91"/>
      <c r="U368" s="37"/>
      <c r="V368" s="37"/>
      <c r="W368" s="37"/>
      <c r="X368" s="37"/>
      <c r="Y368" s="37"/>
      <c r="Z368" s="37"/>
      <c r="AA368" s="37"/>
      <c r="AB368" s="37"/>
      <c r="AC368" s="37"/>
      <c r="AD368" s="37"/>
      <c r="AE368" s="37"/>
      <c r="AT368" s="16" t="s">
        <v>179</v>
      </c>
      <c r="AU368" s="16" t="s">
        <v>87</v>
      </c>
    </row>
    <row r="369" s="2" customFormat="1" ht="16.5" customHeight="1">
      <c r="A369" s="37"/>
      <c r="B369" s="38"/>
      <c r="C369" s="229" t="s">
        <v>574</v>
      </c>
      <c r="D369" s="229" t="s">
        <v>172</v>
      </c>
      <c r="E369" s="230" t="s">
        <v>575</v>
      </c>
      <c r="F369" s="231" t="s">
        <v>576</v>
      </c>
      <c r="G369" s="232" t="s">
        <v>532</v>
      </c>
      <c r="H369" s="233">
        <v>1</v>
      </c>
      <c r="I369" s="234"/>
      <c r="J369" s="235">
        <f>ROUND(I369*H369,2)</f>
        <v>0</v>
      </c>
      <c r="K369" s="231" t="s">
        <v>176</v>
      </c>
      <c r="L369" s="43"/>
      <c r="M369" s="236" t="s">
        <v>1</v>
      </c>
      <c r="N369" s="237" t="s">
        <v>43</v>
      </c>
      <c r="O369" s="90"/>
      <c r="P369" s="238">
        <f>O369*H369</f>
        <v>0</v>
      </c>
      <c r="Q369" s="238">
        <v>0</v>
      </c>
      <c r="R369" s="238">
        <f>Q369*H369</f>
        <v>0</v>
      </c>
      <c r="S369" s="238">
        <v>0</v>
      </c>
      <c r="T369" s="239">
        <f>S369*H369</f>
        <v>0</v>
      </c>
      <c r="U369" s="37"/>
      <c r="V369" s="37"/>
      <c r="W369" s="37"/>
      <c r="X369" s="37"/>
      <c r="Y369" s="37"/>
      <c r="Z369" s="37"/>
      <c r="AA369" s="37"/>
      <c r="AB369" s="37"/>
      <c r="AC369" s="37"/>
      <c r="AD369" s="37"/>
      <c r="AE369" s="37"/>
      <c r="AR369" s="240" t="s">
        <v>519</v>
      </c>
      <c r="AT369" s="240" t="s">
        <v>172</v>
      </c>
      <c r="AU369" s="240" t="s">
        <v>87</v>
      </c>
      <c r="AY369" s="16" t="s">
        <v>170</v>
      </c>
      <c r="BE369" s="241">
        <f>IF(N369="základní",J369,0)</f>
        <v>0</v>
      </c>
      <c r="BF369" s="241">
        <f>IF(N369="snížená",J369,0)</f>
        <v>0</v>
      </c>
      <c r="BG369" s="241">
        <f>IF(N369="zákl. přenesená",J369,0)</f>
        <v>0</v>
      </c>
      <c r="BH369" s="241">
        <f>IF(N369="sníž. přenesená",J369,0)</f>
        <v>0</v>
      </c>
      <c r="BI369" s="241">
        <f>IF(N369="nulová",J369,0)</f>
        <v>0</v>
      </c>
      <c r="BJ369" s="16" t="s">
        <v>83</v>
      </c>
      <c r="BK369" s="241">
        <f>ROUND(I369*H369,2)</f>
        <v>0</v>
      </c>
      <c r="BL369" s="16" t="s">
        <v>519</v>
      </c>
      <c r="BM369" s="240" t="s">
        <v>577</v>
      </c>
    </row>
    <row r="370" s="2" customFormat="1">
      <c r="A370" s="37"/>
      <c r="B370" s="38"/>
      <c r="C370" s="39"/>
      <c r="D370" s="242" t="s">
        <v>179</v>
      </c>
      <c r="E370" s="39"/>
      <c r="F370" s="243" t="s">
        <v>576</v>
      </c>
      <c r="G370" s="39"/>
      <c r="H370" s="39"/>
      <c r="I370" s="138"/>
      <c r="J370" s="39"/>
      <c r="K370" s="39"/>
      <c r="L370" s="43"/>
      <c r="M370" s="244"/>
      <c r="N370" s="245"/>
      <c r="O370" s="90"/>
      <c r="P370" s="90"/>
      <c r="Q370" s="90"/>
      <c r="R370" s="90"/>
      <c r="S370" s="90"/>
      <c r="T370" s="91"/>
      <c r="U370" s="37"/>
      <c r="V370" s="37"/>
      <c r="W370" s="37"/>
      <c r="X370" s="37"/>
      <c r="Y370" s="37"/>
      <c r="Z370" s="37"/>
      <c r="AA370" s="37"/>
      <c r="AB370" s="37"/>
      <c r="AC370" s="37"/>
      <c r="AD370" s="37"/>
      <c r="AE370" s="37"/>
      <c r="AT370" s="16" t="s">
        <v>179</v>
      </c>
      <c r="AU370" s="16" t="s">
        <v>87</v>
      </c>
    </row>
    <row r="371" s="12" customFormat="1" ht="22.8" customHeight="1">
      <c r="A371" s="12"/>
      <c r="B371" s="213"/>
      <c r="C371" s="214"/>
      <c r="D371" s="215" t="s">
        <v>77</v>
      </c>
      <c r="E371" s="227" t="s">
        <v>578</v>
      </c>
      <c r="F371" s="227" t="s">
        <v>579</v>
      </c>
      <c r="G371" s="214"/>
      <c r="H371" s="214"/>
      <c r="I371" s="217"/>
      <c r="J371" s="228">
        <f>BK371</f>
        <v>0</v>
      </c>
      <c r="K371" s="214"/>
      <c r="L371" s="219"/>
      <c r="M371" s="220"/>
      <c r="N371" s="221"/>
      <c r="O371" s="221"/>
      <c r="P371" s="222">
        <f>SUM(P372:P373)</f>
        <v>0</v>
      </c>
      <c r="Q371" s="221"/>
      <c r="R371" s="222">
        <f>SUM(R372:R373)</f>
        <v>0</v>
      </c>
      <c r="S371" s="221"/>
      <c r="T371" s="223">
        <f>SUM(T372:T373)</f>
        <v>0</v>
      </c>
      <c r="U371" s="12"/>
      <c r="V371" s="12"/>
      <c r="W371" s="12"/>
      <c r="X371" s="12"/>
      <c r="Y371" s="12"/>
      <c r="Z371" s="12"/>
      <c r="AA371" s="12"/>
      <c r="AB371" s="12"/>
      <c r="AC371" s="12"/>
      <c r="AD371" s="12"/>
      <c r="AE371" s="12"/>
      <c r="AR371" s="224" t="s">
        <v>200</v>
      </c>
      <c r="AT371" s="225" t="s">
        <v>77</v>
      </c>
      <c r="AU371" s="225" t="s">
        <v>83</v>
      </c>
      <c r="AY371" s="224" t="s">
        <v>170</v>
      </c>
      <c r="BK371" s="226">
        <f>SUM(BK372:BK373)</f>
        <v>0</v>
      </c>
    </row>
    <row r="372" s="2" customFormat="1" ht="16.5" customHeight="1">
      <c r="A372" s="37"/>
      <c r="B372" s="38"/>
      <c r="C372" s="229" t="s">
        <v>580</v>
      </c>
      <c r="D372" s="229" t="s">
        <v>172</v>
      </c>
      <c r="E372" s="230" t="s">
        <v>581</v>
      </c>
      <c r="F372" s="231" t="s">
        <v>582</v>
      </c>
      <c r="G372" s="232" t="s">
        <v>583</v>
      </c>
      <c r="H372" s="233">
        <v>2</v>
      </c>
      <c r="I372" s="234"/>
      <c r="J372" s="235">
        <f>ROUND(I372*H372,2)</f>
        <v>0</v>
      </c>
      <c r="K372" s="231" t="s">
        <v>1</v>
      </c>
      <c r="L372" s="43"/>
      <c r="M372" s="236" t="s">
        <v>1</v>
      </c>
      <c r="N372" s="237" t="s">
        <v>43</v>
      </c>
      <c r="O372" s="90"/>
      <c r="P372" s="238">
        <f>O372*H372</f>
        <v>0</v>
      </c>
      <c r="Q372" s="238">
        <v>0</v>
      </c>
      <c r="R372" s="238">
        <f>Q372*H372</f>
        <v>0</v>
      </c>
      <c r="S372" s="238">
        <v>0</v>
      </c>
      <c r="T372" s="239">
        <f>S372*H372</f>
        <v>0</v>
      </c>
      <c r="U372" s="37"/>
      <c r="V372" s="37"/>
      <c r="W372" s="37"/>
      <c r="X372" s="37"/>
      <c r="Y372" s="37"/>
      <c r="Z372" s="37"/>
      <c r="AA372" s="37"/>
      <c r="AB372" s="37"/>
      <c r="AC372" s="37"/>
      <c r="AD372" s="37"/>
      <c r="AE372" s="37"/>
      <c r="AR372" s="240" t="s">
        <v>519</v>
      </c>
      <c r="AT372" s="240" t="s">
        <v>172</v>
      </c>
      <c r="AU372" s="240" t="s">
        <v>87</v>
      </c>
      <c r="AY372" s="16" t="s">
        <v>170</v>
      </c>
      <c r="BE372" s="241">
        <f>IF(N372="základní",J372,0)</f>
        <v>0</v>
      </c>
      <c r="BF372" s="241">
        <f>IF(N372="snížená",J372,0)</f>
        <v>0</v>
      </c>
      <c r="BG372" s="241">
        <f>IF(N372="zákl. přenesená",J372,0)</f>
        <v>0</v>
      </c>
      <c r="BH372" s="241">
        <f>IF(N372="sníž. přenesená",J372,0)</f>
        <v>0</v>
      </c>
      <c r="BI372" s="241">
        <f>IF(N372="nulová",J372,0)</f>
        <v>0</v>
      </c>
      <c r="BJ372" s="16" t="s">
        <v>83</v>
      </c>
      <c r="BK372" s="241">
        <f>ROUND(I372*H372,2)</f>
        <v>0</v>
      </c>
      <c r="BL372" s="16" t="s">
        <v>519</v>
      </c>
      <c r="BM372" s="240" t="s">
        <v>584</v>
      </c>
    </row>
    <row r="373" s="2" customFormat="1">
      <c r="A373" s="37"/>
      <c r="B373" s="38"/>
      <c r="C373" s="39"/>
      <c r="D373" s="242" t="s">
        <v>179</v>
      </c>
      <c r="E373" s="39"/>
      <c r="F373" s="243" t="s">
        <v>585</v>
      </c>
      <c r="G373" s="39"/>
      <c r="H373" s="39"/>
      <c r="I373" s="138"/>
      <c r="J373" s="39"/>
      <c r="K373" s="39"/>
      <c r="L373" s="43"/>
      <c r="M373" s="244"/>
      <c r="N373" s="245"/>
      <c r="O373" s="90"/>
      <c r="P373" s="90"/>
      <c r="Q373" s="90"/>
      <c r="R373" s="90"/>
      <c r="S373" s="90"/>
      <c r="T373" s="91"/>
      <c r="U373" s="37"/>
      <c r="V373" s="37"/>
      <c r="W373" s="37"/>
      <c r="X373" s="37"/>
      <c r="Y373" s="37"/>
      <c r="Z373" s="37"/>
      <c r="AA373" s="37"/>
      <c r="AB373" s="37"/>
      <c r="AC373" s="37"/>
      <c r="AD373" s="37"/>
      <c r="AE373" s="37"/>
      <c r="AT373" s="16" t="s">
        <v>179</v>
      </c>
      <c r="AU373" s="16" t="s">
        <v>87</v>
      </c>
    </row>
    <row r="374" s="12" customFormat="1" ht="22.8" customHeight="1">
      <c r="A374" s="12"/>
      <c r="B374" s="213"/>
      <c r="C374" s="214"/>
      <c r="D374" s="215" t="s">
        <v>77</v>
      </c>
      <c r="E374" s="227" t="s">
        <v>586</v>
      </c>
      <c r="F374" s="227" t="s">
        <v>587</v>
      </c>
      <c r="G374" s="214"/>
      <c r="H374" s="214"/>
      <c r="I374" s="217"/>
      <c r="J374" s="228">
        <f>BK374</f>
        <v>0</v>
      </c>
      <c r="K374" s="214"/>
      <c r="L374" s="219"/>
      <c r="M374" s="220"/>
      <c r="N374" s="221"/>
      <c r="O374" s="221"/>
      <c r="P374" s="222">
        <f>SUM(P375:P376)</f>
        <v>0</v>
      </c>
      <c r="Q374" s="221"/>
      <c r="R374" s="222">
        <f>SUM(R375:R376)</f>
        <v>0</v>
      </c>
      <c r="S374" s="221"/>
      <c r="T374" s="223">
        <f>SUM(T375:T376)</f>
        <v>0</v>
      </c>
      <c r="U374" s="12"/>
      <c r="V374" s="12"/>
      <c r="W374" s="12"/>
      <c r="X374" s="12"/>
      <c r="Y374" s="12"/>
      <c r="Z374" s="12"/>
      <c r="AA374" s="12"/>
      <c r="AB374" s="12"/>
      <c r="AC374" s="12"/>
      <c r="AD374" s="12"/>
      <c r="AE374" s="12"/>
      <c r="AR374" s="224" t="s">
        <v>200</v>
      </c>
      <c r="AT374" s="225" t="s">
        <v>77</v>
      </c>
      <c r="AU374" s="225" t="s">
        <v>83</v>
      </c>
      <c r="AY374" s="224" t="s">
        <v>170</v>
      </c>
      <c r="BK374" s="226">
        <f>SUM(BK375:BK376)</f>
        <v>0</v>
      </c>
    </row>
    <row r="375" s="2" customFormat="1" ht="21.75" customHeight="1">
      <c r="A375" s="37"/>
      <c r="B375" s="38"/>
      <c r="C375" s="229" t="s">
        <v>588</v>
      </c>
      <c r="D375" s="229" t="s">
        <v>172</v>
      </c>
      <c r="E375" s="230" t="s">
        <v>589</v>
      </c>
      <c r="F375" s="231" t="s">
        <v>590</v>
      </c>
      <c r="G375" s="232" t="s">
        <v>583</v>
      </c>
      <c r="H375" s="233">
        <v>4</v>
      </c>
      <c r="I375" s="234"/>
      <c r="J375" s="235">
        <f>ROUND(I375*H375,2)</f>
        <v>0</v>
      </c>
      <c r="K375" s="231" t="s">
        <v>1</v>
      </c>
      <c r="L375" s="43"/>
      <c r="M375" s="236" t="s">
        <v>1</v>
      </c>
      <c r="N375" s="237" t="s">
        <v>43</v>
      </c>
      <c r="O375" s="90"/>
      <c r="P375" s="238">
        <f>O375*H375</f>
        <v>0</v>
      </c>
      <c r="Q375" s="238">
        <v>0</v>
      </c>
      <c r="R375" s="238">
        <f>Q375*H375</f>
        <v>0</v>
      </c>
      <c r="S375" s="238">
        <v>0</v>
      </c>
      <c r="T375" s="239">
        <f>S375*H375</f>
        <v>0</v>
      </c>
      <c r="U375" s="37"/>
      <c r="V375" s="37"/>
      <c r="W375" s="37"/>
      <c r="X375" s="37"/>
      <c r="Y375" s="37"/>
      <c r="Z375" s="37"/>
      <c r="AA375" s="37"/>
      <c r="AB375" s="37"/>
      <c r="AC375" s="37"/>
      <c r="AD375" s="37"/>
      <c r="AE375" s="37"/>
      <c r="AR375" s="240" t="s">
        <v>519</v>
      </c>
      <c r="AT375" s="240" t="s">
        <v>172</v>
      </c>
      <c r="AU375" s="240" t="s">
        <v>87</v>
      </c>
      <c r="AY375" s="16" t="s">
        <v>170</v>
      </c>
      <c r="BE375" s="241">
        <f>IF(N375="základní",J375,0)</f>
        <v>0</v>
      </c>
      <c r="BF375" s="241">
        <f>IF(N375="snížená",J375,0)</f>
        <v>0</v>
      </c>
      <c r="BG375" s="241">
        <f>IF(N375="zákl. přenesená",J375,0)</f>
        <v>0</v>
      </c>
      <c r="BH375" s="241">
        <f>IF(N375="sníž. přenesená",J375,0)</f>
        <v>0</v>
      </c>
      <c r="BI375" s="241">
        <f>IF(N375="nulová",J375,0)</f>
        <v>0</v>
      </c>
      <c r="BJ375" s="16" t="s">
        <v>83</v>
      </c>
      <c r="BK375" s="241">
        <f>ROUND(I375*H375,2)</f>
        <v>0</v>
      </c>
      <c r="BL375" s="16" t="s">
        <v>519</v>
      </c>
      <c r="BM375" s="240" t="s">
        <v>591</v>
      </c>
    </row>
    <row r="376" s="2" customFormat="1">
      <c r="A376" s="37"/>
      <c r="B376" s="38"/>
      <c r="C376" s="39"/>
      <c r="D376" s="242" t="s">
        <v>179</v>
      </c>
      <c r="E376" s="39"/>
      <c r="F376" s="243" t="s">
        <v>592</v>
      </c>
      <c r="G376" s="39"/>
      <c r="H376" s="39"/>
      <c r="I376" s="138"/>
      <c r="J376" s="39"/>
      <c r="K376" s="39"/>
      <c r="L376" s="43"/>
      <c r="M376" s="279"/>
      <c r="N376" s="280"/>
      <c r="O376" s="281"/>
      <c r="P376" s="281"/>
      <c r="Q376" s="281"/>
      <c r="R376" s="281"/>
      <c r="S376" s="281"/>
      <c r="T376" s="282"/>
      <c r="U376" s="37"/>
      <c r="V376" s="37"/>
      <c r="W376" s="37"/>
      <c r="X376" s="37"/>
      <c r="Y376" s="37"/>
      <c r="Z376" s="37"/>
      <c r="AA376" s="37"/>
      <c r="AB376" s="37"/>
      <c r="AC376" s="37"/>
      <c r="AD376" s="37"/>
      <c r="AE376" s="37"/>
      <c r="AT376" s="16" t="s">
        <v>179</v>
      </c>
      <c r="AU376" s="16" t="s">
        <v>87</v>
      </c>
    </row>
    <row r="377" s="2" customFormat="1" ht="6.96" customHeight="1">
      <c r="A377" s="37"/>
      <c r="B377" s="65"/>
      <c r="C377" s="66"/>
      <c r="D377" s="66"/>
      <c r="E377" s="66"/>
      <c r="F377" s="66"/>
      <c r="G377" s="66"/>
      <c r="H377" s="66"/>
      <c r="I377" s="178"/>
      <c r="J377" s="66"/>
      <c r="K377" s="66"/>
      <c r="L377" s="43"/>
      <c r="M377" s="37"/>
      <c r="O377" s="37"/>
      <c r="P377" s="37"/>
      <c r="Q377" s="37"/>
      <c r="R377" s="37"/>
      <c r="S377" s="37"/>
      <c r="T377" s="37"/>
      <c r="U377" s="37"/>
      <c r="V377" s="37"/>
      <c r="W377" s="37"/>
      <c r="X377" s="37"/>
      <c r="Y377" s="37"/>
      <c r="Z377" s="37"/>
      <c r="AA377" s="37"/>
      <c r="AB377" s="37"/>
      <c r="AC377" s="37"/>
      <c r="AD377" s="37"/>
      <c r="AE377" s="37"/>
    </row>
  </sheetData>
  <sheetProtection sheet="1" autoFilter="0" formatColumns="0" formatRows="0" objects="1" scenarios="1" spinCount="100000" saltValue="cWTLyGRTd464scJwY0QEAwWVDjf1nSJcMMeooap3MUTL8bXtkmW/Ep0QQ8jAW8Fa+BL7+OPwpodH3zgVClLY/w==" hashValue="w9xrsSA3ezsGEmT55AXDyeOse4+HEaNYv3b2SPU/fx3c/tT7nVjtGx6puHr8hkBcU87yw86fE/P5l406p2fzuQ==" algorithmName="SHA-512" password="CC35"/>
  <autoFilter ref="C125:K376"/>
  <mergeCells count="6">
    <mergeCell ref="E7:H7"/>
    <mergeCell ref="E16:H16"/>
    <mergeCell ref="E25:H25"/>
    <mergeCell ref="E85:H85"/>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2"/>
      <c r="C3" s="133"/>
      <c r="D3" s="133"/>
      <c r="E3" s="133"/>
      <c r="F3" s="133"/>
      <c r="G3" s="133"/>
      <c r="H3" s="19"/>
    </row>
    <row r="4" s="1" customFormat="1" ht="24.96" customHeight="1">
      <c r="B4" s="19"/>
      <c r="C4" s="135" t="s">
        <v>593</v>
      </c>
      <c r="H4" s="19"/>
    </row>
    <row r="5" s="1" customFormat="1" ht="12" customHeight="1">
      <c r="B5" s="19"/>
      <c r="C5" s="283" t="s">
        <v>13</v>
      </c>
      <c r="D5" s="145" t="s">
        <v>14</v>
      </c>
      <c r="E5" s="1"/>
      <c r="F5" s="1"/>
      <c r="H5" s="19"/>
    </row>
    <row r="6" s="1" customFormat="1" ht="36.96" customHeight="1">
      <c r="B6" s="19"/>
      <c r="C6" s="284" t="s">
        <v>16</v>
      </c>
      <c r="D6" s="285" t="s">
        <v>17</v>
      </c>
      <c r="E6" s="1"/>
      <c r="F6" s="1"/>
      <c r="H6" s="19"/>
    </row>
    <row r="7" s="1" customFormat="1" ht="16.5" customHeight="1">
      <c r="B7" s="19"/>
      <c r="C7" s="137" t="s">
        <v>23</v>
      </c>
      <c r="D7" s="142" t="str">
        <f>'Rekapitulace stavby'!AN8</f>
        <v>12. 1. 2021</v>
      </c>
      <c r="H7" s="19"/>
    </row>
    <row r="8" s="2" customFormat="1" ht="10.8" customHeight="1">
      <c r="A8" s="37"/>
      <c r="B8" s="43"/>
      <c r="C8" s="37"/>
      <c r="D8" s="37"/>
      <c r="E8" s="37"/>
      <c r="F8" s="37"/>
      <c r="G8" s="37"/>
      <c r="H8" s="43"/>
    </row>
    <row r="9" s="11" customFormat="1" ht="29.28" customHeight="1">
      <c r="A9" s="201"/>
      <c r="B9" s="286"/>
      <c r="C9" s="287" t="s">
        <v>59</v>
      </c>
      <c r="D9" s="288" t="s">
        <v>60</v>
      </c>
      <c r="E9" s="288" t="s">
        <v>157</v>
      </c>
      <c r="F9" s="289" t="s">
        <v>594</v>
      </c>
      <c r="G9" s="201"/>
      <c r="H9" s="286"/>
    </row>
    <row r="10" s="2" customFormat="1" ht="26.4" customHeight="1">
      <c r="A10" s="37"/>
      <c r="B10" s="43"/>
      <c r="C10" s="290" t="s">
        <v>14</v>
      </c>
      <c r="D10" s="290" t="s">
        <v>17</v>
      </c>
      <c r="E10" s="37"/>
      <c r="F10" s="37"/>
      <c r="G10" s="37"/>
      <c r="H10" s="43"/>
    </row>
    <row r="11" s="2" customFormat="1" ht="16.8" customHeight="1">
      <c r="A11" s="37"/>
      <c r="B11" s="43"/>
      <c r="C11" s="291" t="s">
        <v>121</v>
      </c>
      <c r="D11" s="292" t="s">
        <v>1</v>
      </c>
      <c r="E11" s="293" t="s">
        <v>1</v>
      </c>
      <c r="F11" s="294">
        <v>28.899999999999999</v>
      </c>
      <c r="G11" s="37"/>
      <c r="H11" s="43"/>
    </row>
    <row r="12" s="2" customFormat="1" ht="16.8" customHeight="1">
      <c r="A12" s="37"/>
      <c r="B12" s="43"/>
      <c r="C12" s="295" t="s">
        <v>121</v>
      </c>
      <c r="D12" s="295" t="s">
        <v>98</v>
      </c>
      <c r="E12" s="16" t="s">
        <v>1</v>
      </c>
      <c r="F12" s="296">
        <v>28.899999999999999</v>
      </c>
      <c r="G12" s="37"/>
      <c r="H12" s="43"/>
    </row>
    <row r="13" s="2" customFormat="1" ht="16.8" customHeight="1">
      <c r="A13" s="37"/>
      <c r="B13" s="43"/>
      <c r="C13" s="297" t="s">
        <v>595</v>
      </c>
      <c r="D13" s="37"/>
      <c r="E13" s="37"/>
      <c r="F13" s="37"/>
      <c r="G13" s="37"/>
      <c r="H13" s="43"/>
    </row>
    <row r="14" s="2" customFormat="1" ht="16.8" customHeight="1">
      <c r="A14" s="37"/>
      <c r="B14" s="43"/>
      <c r="C14" s="295" t="s">
        <v>286</v>
      </c>
      <c r="D14" s="295" t="s">
        <v>287</v>
      </c>
      <c r="E14" s="16" t="s">
        <v>175</v>
      </c>
      <c r="F14" s="296">
        <v>153.15000000000001</v>
      </c>
      <c r="G14" s="37"/>
      <c r="H14" s="43"/>
    </row>
    <row r="15" s="2" customFormat="1" ht="16.8" customHeight="1">
      <c r="A15" s="37"/>
      <c r="B15" s="43"/>
      <c r="C15" s="295" t="s">
        <v>318</v>
      </c>
      <c r="D15" s="295" t="s">
        <v>319</v>
      </c>
      <c r="E15" s="16" t="s">
        <v>175</v>
      </c>
      <c r="F15" s="296">
        <v>28.899999999999999</v>
      </c>
      <c r="G15" s="37"/>
      <c r="H15" s="43"/>
    </row>
    <row r="16" s="2" customFormat="1" ht="16.8" customHeight="1">
      <c r="A16" s="37"/>
      <c r="B16" s="43"/>
      <c r="C16" s="295" t="s">
        <v>323</v>
      </c>
      <c r="D16" s="295" t="s">
        <v>324</v>
      </c>
      <c r="E16" s="16" t="s">
        <v>175</v>
      </c>
      <c r="F16" s="296">
        <v>28.899999999999999</v>
      </c>
      <c r="G16" s="37"/>
      <c r="H16" s="43"/>
    </row>
    <row r="17" s="2" customFormat="1" ht="16.8" customHeight="1">
      <c r="A17" s="37"/>
      <c r="B17" s="43"/>
      <c r="C17" s="295" t="s">
        <v>329</v>
      </c>
      <c r="D17" s="295" t="s">
        <v>330</v>
      </c>
      <c r="E17" s="16" t="s">
        <v>175</v>
      </c>
      <c r="F17" s="296">
        <v>28.899999999999999</v>
      </c>
      <c r="G17" s="37"/>
      <c r="H17" s="43"/>
    </row>
    <row r="18" s="2" customFormat="1" ht="16.8" customHeight="1">
      <c r="A18" s="37"/>
      <c r="B18" s="43"/>
      <c r="C18" s="295" t="s">
        <v>340</v>
      </c>
      <c r="D18" s="295" t="s">
        <v>341</v>
      </c>
      <c r="E18" s="16" t="s">
        <v>175</v>
      </c>
      <c r="F18" s="296">
        <v>28.899999999999999</v>
      </c>
      <c r="G18" s="37"/>
      <c r="H18" s="43"/>
    </row>
    <row r="19" s="2" customFormat="1" ht="16.8" customHeight="1">
      <c r="A19" s="37"/>
      <c r="B19" s="43"/>
      <c r="C19" s="295" t="s">
        <v>346</v>
      </c>
      <c r="D19" s="295" t="s">
        <v>347</v>
      </c>
      <c r="E19" s="16" t="s">
        <v>175</v>
      </c>
      <c r="F19" s="296">
        <v>28.899999999999999</v>
      </c>
      <c r="G19" s="37"/>
      <c r="H19" s="43"/>
    </row>
    <row r="20" s="2" customFormat="1">
      <c r="A20" s="37"/>
      <c r="B20" s="43"/>
      <c r="C20" s="295" t="s">
        <v>351</v>
      </c>
      <c r="D20" s="295" t="s">
        <v>352</v>
      </c>
      <c r="E20" s="16" t="s">
        <v>175</v>
      </c>
      <c r="F20" s="296">
        <v>28.899999999999999</v>
      </c>
      <c r="G20" s="37"/>
      <c r="H20" s="43"/>
    </row>
    <row r="21" s="2" customFormat="1" ht="16.8" customHeight="1">
      <c r="A21" s="37"/>
      <c r="B21" s="43"/>
      <c r="C21" s="291" t="s">
        <v>101</v>
      </c>
      <c r="D21" s="292" t="s">
        <v>1</v>
      </c>
      <c r="E21" s="293" t="s">
        <v>1</v>
      </c>
      <c r="F21" s="294">
        <v>8.5</v>
      </c>
      <c r="G21" s="37"/>
      <c r="H21" s="43"/>
    </row>
    <row r="22" s="2" customFormat="1" ht="16.8" customHeight="1">
      <c r="A22" s="37"/>
      <c r="B22" s="43"/>
      <c r="C22" s="295" t="s">
        <v>101</v>
      </c>
      <c r="D22" s="295" t="s">
        <v>430</v>
      </c>
      <c r="E22" s="16" t="s">
        <v>1</v>
      </c>
      <c r="F22" s="296">
        <v>8.5</v>
      </c>
      <c r="G22" s="37"/>
      <c r="H22" s="43"/>
    </row>
    <row r="23" s="2" customFormat="1" ht="16.8" customHeight="1">
      <c r="A23" s="37"/>
      <c r="B23" s="43"/>
      <c r="C23" s="297" t="s">
        <v>595</v>
      </c>
      <c r="D23" s="37"/>
      <c r="E23" s="37"/>
      <c r="F23" s="37"/>
      <c r="G23" s="37"/>
      <c r="H23" s="43"/>
    </row>
    <row r="24" s="2" customFormat="1">
      <c r="A24" s="37"/>
      <c r="B24" s="43"/>
      <c r="C24" s="295" t="s">
        <v>425</v>
      </c>
      <c r="D24" s="295" t="s">
        <v>426</v>
      </c>
      <c r="E24" s="16" t="s">
        <v>232</v>
      </c>
      <c r="F24" s="296">
        <v>8.5</v>
      </c>
      <c r="G24" s="37"/>
      <c r="H24" s="43"/>
    </row>
    <row r="25" s="2" customFormat="1">
      <c r="A25" s="37"/>
      <c r="B25" s="43"/>
      <c r="C25" s="295" t="s">
        <v>253</v>
      </c>
      <c r="D25" s="295" t="s">
        <v>254</v>
      </c>
      <c r="E25" s="16" t="s">
        <v>244</v>
      </c>
      <c r="F25" s="296">
        <v>20.925000000000001</v>
      </c>
      <c r="G25" s="37"/>
      <c r="H25" s="43"/>
    </row>
    <row r="26" s="2" customFormat="1" ht="16.8" customHeight="1">
      <c r="A26" s="37"/>
      <c r="B26" s="43"/>
      <c r="C26" s="295" t="s">
        <v>286</v>
      </c>
      <c r="D26" s="295" t="s">
        <v>287</v>
      </c>
      <c r="E26" s="16" t="s">
        <v>175</v>
      </c>
      <c r="F26" s="296">
        <v>153.15000000000001</v>
      </c>
      <c r="G26" s="37"/>
      <c r="H26" s="43"/>
    </row>
    <row r="27" s="2" customFormat="1" ht="16.8" customHeight="1">
      <c r="A27" s="37"/>
      <c r="B27" s="43"/>
      <c r="C27" s="295" t="s">
        <v>306</v>
      </c>
      <c r="D27" s="295" t="s">
        <v>307</v>
      </c>
      <c r="E27" s="16" t="s">
        <v>175</v>
      </c>
      <c r="F27" s="296">
        <v>85.349999999999994</v>
      </c>
      <c r="G27" s="37"/>
      <c r="H27" s="43"/>
    </row>
    <row r="28" s="2" customFormat="1" ht="16.8" customHeight="1">
      <c r="A28" s="37"/>
      <c r="B28" s="43"/>
      <c r="C28" s="295" t="s">
        <v>432</v>
      </c>
      <c r="D28" s="295" t="s">
        <v>433</v>
      </c>
      <c r="E28" s="16" t="s">
        <v>232</v>
      </c>
      <c r="F28" s="296">
        <v>8.5850000000000009</v>
      </c>
      <c r="G28" s="37"/>
      <c r="H28" s="43"/>
    </row>
    <row r="29" s="2" customFormat="1" ht="16.8" customHeight="1">
      <c r="A29" s="37"/>
      <c r="B29" s="43"/>
      <c r="C29" s="291" t="s">
        <v>103</v>
      </c>
      <c r="D29" s="292" t="s">
        <v>1</v>
      </c>
      <c r="E29" s="293" t="s">
        <v>1</v>
      </c>
      <c r="F29" s="294">
        <v>75.200000000000003</v>
      </c>
      <c r="G29" s="37"/>
      <c r="H29" s="43"/>
    </row>
    <row r="30" s="2" customFormat="1" ht="16.8" customHeight="1">
      <c r="A30" s="37"/>
      <c r="B30" s="43"/>
      <c r="C30" s="295" t="s">
        <v>103</v>
      </c>
      <c r="D30" s="295" t="s">
        <v>104</v>
      </c>
      <c r="E30" s="16" t="s">
        <v>1</v>
      </c>
      <c r="F30" s="296">
        <v>75.200000000000003</v>
      </c>
      <c r="G30" s="37"/>
      <c r="H30" s="43"/>
    </row>
    <row r="31" s="2" customFormat="1" ht="16.8" customHeight="1">
      <c r="A31" s="37"/>
      <c r="B31" s="43"/>
      <c r="C31" s="297" t="s">
        <v>595</v>
      </c>
      <c r="D31" s="37"/>
      <c r="E31" s="37"/>
      <c r="F31" s="37"/>
      <c r="G31" s="37"/>
      <c r="H31" s="43"/>
    </row>
    <row r="32" s="2" customFormat="1" ht="16.8" customHeight="1">
      <c r="A32" s="37"/>
      <c r="B32" s="43"/>
      <c r="C32" s="295" t="s">
        <v>404</v>
      </c>
      <c r="D32" s="295" t="s">
        <v>405</v>
      </c>
      <c r="E32" s="16" t="s">
        <v>232</v>
      </c>
      <c r="F32" s="296">
        <v>75.200000000000003</v>
      </c>
      <c r="G32" s="37"/>
      <c r="H32" s="43"/>
    </row>
    <row r="33" s="2" customFormat="1">
      <c r="A33" s="37"/>
      <c r="B33" s="43"/>
      <c r="C33" s="295" t="s">
        <v>253</v>
      </c>
      <c r="D33" s="295" t="s">
        <v>254</v>
      </c>
      <c r="E33" s="16" t="s">
        <v>244</v>
      </c>
      <c r="F33" s="296">
        <v>20.925000000000001</v>
      </c>
      <c r="G33" s="37"/>
      <c r="H33" s="43"/>
    </row>
    <row r="34" s="2" customFormat="1" ht="16.8" customHeight="1">
      <c r="A34" s="37"/>
      <c r="B34" s="43"/>
      <c r="C34" s="295" t="s">
        <v>286</v>
      </c>
      <c r="D34" s="295" t="s">
        <v>287</v>
      </c>
      <c r="E34" s="16" t="s">
        <v>175</v>
      </c>
      <c r="F34" s="296">
        <v>153.15000000000001</v>
      </c>
      <c r="G34" s="37"/>
      <c r="H34" s="43"/>
    </row>
    <row r="35" s="2" customFormat="1" ht="16.8" customHeight="1">
      <c r="A35" s="37"/>
      <c r="B35" s="43"/>
      <c r="C35" s="295" t="s">
        <v>312</v>
      </c>
      <c r="D35" s="295" t="s">
        <v>313</v>
      </c>
      <c r="E35" s="16" t="s">
        <v>175</v>
      </c>
      <c r="F35" s="296">
        <v>120</v>
      </c>
      <c r="G35" s="37"/>
      <c r="H35" s="43"/>
    </row>
    <row r="36" s="2" customFormat="1" ht="16.8" customHeight="1">
      <c r="A36" s="37"/>
      <c r="B36" s="43"/>
      <c r="C36" s="295" t="s">
        <v>420</v>
      </c>
      <c r="D36" s="295" t="s">
        <v>421</v>
      </c>
      <c r="E36" s="16" t="s">
        <v>232</v>
      </c>
      <c r="F36" s="296">
        <v>52.923999999999999</v>
      </c>
      <c r="G36" s="37"/>
      <c r="H36" s="43"/>
    </row>
    <row r="37" s="2" customFormat="1" ht="16.8" customHeight="1">
      <c r="A37" s="37"/>
      <c r="B37" s="43"/>
      <c r="C37" s="291" t="s">
        <v>107</v>
      </c>
      <c r="D37" s="292" t="s">
        <v>1</v>
      </c>
      <c r="E37" s="293" t="s">
        <v>1</v>
      </c>
      <c r="F37" s="294">
        <v>15.958</v>
      </c>
      <c r="G37" s="37"/>
      <c r="H37" s="43"/>
    </row>
    <row r="38" s="2" customFormat="1" ht="16.8" customHeight="1">
      <c r="A38" s="37"/>
      <c r="B38" s="43"/>
      <c r="C38" s="295" t="s">
        <v>107</v>
      </c>
      <c r="D38" s="295" t="s">
        <v>418</v>
      </c>
      <c r="E38" s="16" t="s">
        <v>1</v>
      </c>
      <c r="F38" s="296">
        <v>15.958</v>
      </c>
      <c r="G38" s="37"/>
      <c r="H38" s="43"/>
    </row>
    <row r="39" s="2" customFormat="1" ht="16.8" customHeight="1">
      <c r="A39" s="37"/>
      <c r="B39" s="43"/>
      <c r="C39" s="297" t="s">
        <v>595</v>
      </c>
      <c r="D39" s="37"/>
      <c r="E39" s="37"/>
      <c r="F39" s="37"/>
      <c r="G39" s="37"/>
      <c r="H39" s="43"/>
    </row>
    <row r="40" s="2" customFormat="1" ht="16.8" customHeight="1">
      <c r="A40" s="37"/>
      <c r="B40" s="43"/>
      <c r="C40" s="295" t="s">
        <v>415</v>
      </c>
      <c r="D40" s="295" t="s">
        <v>416</v>
      </c>
      <c r="E40" s="16" t="s">
        <v>232</v>
      </c>
      <c r="F40" s="296">
        <v>15.958</v>
      </c>
      <c r="G40" s="37"/>
      <c r="H40" s="43"/>
    </row>
    <row r="41" s="2" customFormat="1" ht="16.8" customHeight="1">
      <c r="A41" s="37"/>
      <c r="B41" s="43"/>
      <c r="C41" s="295" t="s">
        <v>420</v>
      </c>
      <c r="D41" s="295" t="s">
        <v>421</v>
      </c>
      <c r="E41" s="16" t="s">
        <v>232</v>
      </c>
      <c r="F41" s="296">
        <v>52.923999999999999</v>
      </c>
      <c r="G41" s="37"/>
      <c r="H41" s="43"/>
    </row>
    <row r="42" s="2" customFormat="1" ht="16.8" customHeight="1">
      <c r="A42" s="37"/>
      <c r="B42" s="43"/>
      <c r="C42" s="291" t="s">
        <v>105</v>
      </c>
      <c r="D42" s="292" t="s">
        <v>1</v>
      </c>
      <c r="E42" s="293" t="s">
        <v>1</v>
      </c>
      <c r="F42" s="294">
        <v>7.0700000000000003</v>
      </c>
      <c r="G42" s="37"/>
      <c r="H42" s="43"/>
    </row>
    <row r="43" s="2" customFormat="1" ht="16.8" customHeight="1">
      <c r="A43" s="37"/>
      <c r="B43" s="43"/>
      <c r="C43" s="295" t="s">
        <v>105</v>
      </c>
      <c r="D43" s="295" t="s">
        <v>413</v>
      </c>
      <c r="E43" s="16" t="s">
        <v>1</v>
      </c>
      <c r="F43" s="296">
        <v>7.0700000000000003</v>
      </c>
      <c r="G43" s="37"/>
      <c r="H43" s="43"/>
    </row>
    <row r="44" s="2" customFormat="1" ht="16.8" customHeight="1">
      <c r="A44" s="37"/>
      <c r="B44" s="43"/>
      <c r="C44" s="297" t="s">
        <v>595</v>
      </c>
      <c r="D44" s="37"/>
      <c r="E44" s="37"/>
      <c r="F44" s="37"/>
      <c r="G44" s="37"/>
      <c r="H44" s="43"/>
    </row>
    <row r="45" s="2" customFormat="1" ht="16.8" customHeight="1">
      <c r="A45" s="37"/>
      <c r="B45" s="43"/>
      <c r="C45" s="295" t="s">
        <v>410</v>
      </c>
      <c r="D45" s="295" t="s">
        <v>411</v>
      </c>
      <c r="E45" s="16" t="s">
        <v>232</v>
      </c>
      <c r="F45" s="296">
        <v>7.0700000000000003</v>
      </c>
      <c r="G45" s="37"/>
      <c r="H45" s="43"/>
    </row>
    <row r="46" s="2" customFormat="1" ht="16.8" customHeight="1">
      <c r="A46" s="37"/>
      <c r="B46" s="43"/>
      <c r="C46" s="295" t="s">
        <v>420</v>
      </c>
      <c r="D46" s="295" t="s">
        <v>421</v>
      </c>
      <c r="E46" s="16" t="s">
        <v>232</v>
      </c>
      <c r="F46" s="296">
        <v>52.923999999999999</v>
      </c>
      <c r="G46" s="37"/>
      <c r="H46" s="43"/>
    </row>
    <row r="47" s="2" customFormat="1" ht="16.8" customHeight="1">
      <c r="A47" s="37"/>
      <c r="B47" s="43"/>
      <c r="C47" s="291" t="s">
        <v>109</v>
      </c>
      <c r="D47" s="292" t="s">
        <v>1</v>
      </c>
      <c r="E47" s="293" t="s">
        <v>1</v>
      </c>
      <c r="F47" s="294">
        <v>52.923999999999999</v>
      </c>
      <c r="G47" s="37"/>
      <c r="H47" s="43"/>
    </row>
    <row r="48" s="2" customFormat="1" ht="16.8" customHeight="1">
      <c r="A48" s="37"/>
      <c r="B48" s="43"/>
      <c r="C48" s="295" t="s">
        <v>109</v>
      </c>
      <c r="D48" s="295" t="s">
        <v>423</v>
      </c>
      <c r="E48" s="16" t="s">
        <v>1</v>
      </c>
      <c r="F48" s="296">
        <v>52.923999999999999</v>
      </c>
      <c r="G48" s="37"/>
      <c r="H48" s="43"/>
    </row>
    <row r="49" s="2" customFormat="1" ht="16.8" customHeight="1">
      <c r="A49" s="37"/>
      <c r="B49" s="43"/>
      <c r="C49" s="291" t="s">
        <v>111</v>
      </c>
      <c r="D49" s="292" t="s">
        <v>1</v>
      </c>
      <c r="E49" s="293" t="s">
        <v>1</v>
      </c>
      <c r="F49" s="294">
        <v>14.629</v>
      </c>
      <c r="G49" s="37"/>
      <c r="H49" s="43"/>
    </row>
    <row r="50" s="2" customFormat="1" ht="16.8" customHeight="1">
      <c r="A50" s="37"/>
      <c r="B50" s="43"/>
      <c r="C50" s="295" t="s">
        <v>1</v>
      </c>
      <c r="D50" s="295" t="s">
        <v>248</v>
      </c>
      <c r="E50" s="16" t="s">
        <v>1</v>
      </c>
      <c r="F50" s="296">
        <v>8.1940000000000008</v>
      </c>
      <c r="G50" s="37"/>
      <c r="H50" s="43"/>
    </row>
    <row r="51" s="2" customFormat="1" ht="16.8" customHeight="1">
      <c r="A51" s="37"/>
      <c r="B51" s="43"/>
      <c r="C51" s="295" t="s">
        <v>1</v>
      </c>
      <c r="D51" s="295" t="s">
        <v>249</v>
      </c>
      <c r="E51" s="16" t="s">
        <v>1</v>
      </c>
      <c r="F51" s="296">
        <v>6.2400000000000002</v>
      </c>
      <c r="G51" s="37"/>
      <c r="H51" s="43"/>
    </row>
    <row r="52" s="2" customFormat="1" ht="16.8" customHeight="1">
      <c r="A52" s="37"/>
      <c r="B52" s="43"/>
      <c r="C52" s="295" t="s">
        <v>1</v>
      </c>
      <c r="D52" s="295" t="s">
        <v>250</v>
      </c>
      <c r="E52" s="16" t="s">
        <v>1</v>
      </c>
      <c r="F52" s="296">
        <v>0.19500000000000001</v>
      </c>
      <c r="G52" s="37"/>
      <c r="H52" s="43"/>
    </row>
    <row r="53" s="2" customFormat="1" ht="16.8" customHeight="1">
      <c r="A53" s="37"/>
      <c r="B53" s="43"/>
      <c r="C53" s="295" t="s">
        <v>111</v>
      </c>
      <c r="D53" s="295" t="s">
        <v>251</v>
      </c>
      <c r="E53" s="16" t="s">
        <v>1</v>
      </c>
      <c r="F53" s="296">
        <v>14.629</v>
      </c>
      <c r="G53" s="37"/>
      <c r="H53" s="43"/>
    </row>
    <row r="54" s="2" customFormat="1" ht="16.8" customHeight="1">
      <c r="A54" s="37"/>
      <c r="B54" s="43"/>
      <c r="C54" s="297" t="s">
        <v>595</v>
      </c>
      <c r="D54" s="37"/>
      <c r="E54" s="37"/>
      <c r="F54" s="37"/>
      <c r="G54" s="37"/>
      <c r="H54" s="43"/>
    </row>
    <row r="55" s="2" customFormat="1">
      <c r="A55" s="37"/>
      <c r="B55" s="43"/>
      <c r="C55" s="295" t="s">
        <v>242</v>
      </c>
      <c r="D55" s="295" t="s">
        <v>243</v>
      </c>
      <c r="E55" s="16" t="s">
        <v>244</v>
      </c>
      <c r="F55" s="296">
        <v>14.629</v>
      </c>
      <c r="G55" s="37"/>
      <c r="H55" s="43"/>
    </row>
    <row r="56" s="2" customFormat="1" ht="16.8" customHeight="1">
      <c r="A56" s="37"/>
      <c r="B56" s="43"/>
      <c r="C56" s="295" t="s">
        <v>279</v>
      </c>
      <c r="D56" s="295" t="s">
        <v>280</v>
      </c>
      <c r="E56" s="16" t="s">
        <v>244</v>
      </c>
      <c r="F56" s="296">
        <v>35.554000000000002</v>
      </c>
      <c r="G56" s="37"/>
      <c r="H56" s="43"/>
    </row>
    <row r="57" s="2" customFormat="1" ht="16.8" customHeight="1">
      <c r="A57" s="37"/>
      <c r="B57" s="43"/>
      <c r="C57" s="291" t="s">
        <v>95</v>
      </c>
      <c r="D57" s="292" t="s">
        <v>1</v>
      </c>
      <c r="E57" s="293" t="s">
        <v>1</v>
      </c>
      <c r="F57" s="294">
        <v>76.099999999999994</v>
      </c>
      <c r="G57" s="37"/>
      <c r="H57" s="43"/>
    </row>
    <row r="58" s="2" customFormat="1" ht="16.8" customHeight="1">
      <c r="A58" s="37"/>
      <c r="B58" s="43"/>
      <c r="C58" s="295" t="s">
        <v>95</v>
      </c>
      <c r="D58" s="295" t="s">
        <v>194</v>
      </c>
      <c r="E58" s="16" t="s">
        <v>1</v>
      </c>
      <c r="F58" s="296">
        <v>76.099999999999994</v>
      </c>
      <c r="G58" s="37"/>
      <c r="H58" s="43"/>
    </row>
    <row r="59" s="2" customFormat="1" ht="16.8" customHeight="1">
      <c r="A59" s="37"/>
      <c r="B59" s="43"/>
      <c r="C59" s="297" t="s">
        <v>595</v>
      </c>
      <c r="D59" s="37"/>
      <c r="E59" s="37"/>
      <c r="F59" s="37"/>
      <c r="G59" s="37"/>
      <c r="H59" s="43"/>
    </row>
    <row r="60" s="2" customFormat="1">
      <c r="A60" s="37"/>
      <c r="B60" s="43"/>
      <c r="C60" s="295" t="s">
        <v>190</v>
      </c>
      <c r="D60" s="295" t="s">
        <v>191</v>
      </c>
      <c r="E60" s="16" t="s">
        <v>175</v>
      </c>
      <c r="F60" s="296">
        <v>76.099999999999994</v>
      </c>
      <c r="G60" s="37"/>
      <c r="H60" s="43"/>
    </row>
    <row r="61" s="2" customFormat="1" ht="16.8" customHeight="1">
      <c r="A61" s="37"/>
      <c r="B61" s="43"/>
      <c r="C61" s="295" t="s">
        <v>206</v>
      </c>
      <c r="D61" s="295" t="s">
        <v>207</v>
      </c>
      <c r="E61" s="16" t="s">
        <v>175</v>
      </c>
      <c r="F61" s="296">
        <v>77.540000000000006</v>
      </c>
      <c r="G61" s="37"/>
      <c r="H61" s="43"/>
    </row>
    <row r="62" s="2" customFormat="1">
      <c r="A62" s="37"/>
      <c r="B62" s="43"/>
      <c r="C62" s="295" t="s">
        <v>242</v>
      </c>
      <c r="D62" s="295" t="s">
        <v>243</v>
      </c>
      <c r="E62" s="16" t="s">
        <v>244</v>
      </c>
      <c r="F62" s="296">
        <v>14.629</v>
      </c>
      <c r="G62" s="37"/>
      <c r="H62" s="43"/>
    </row>
    <row r="63" s="2" customFormat="1" ht="16.8" customHeight="1">
      <c r="A63" s="37"/>
      <c r="B63" s="43"/>
      <c r="C63" s="291" t="s">
        <v>97</v>
      </c>
      <c r="D63" s="292" t="s">
        <v>1</v>
      </c>
      <c r="E63" s="293" t="s">
        <v>1</v>
      </c>
      <c r="F63" s="294">
        <v>28.899999999999999</v>
      </c>
      <c r="G63" s="37"/>
      <c r="H63" s="43"/>
    </row>
    <row r="64" s="2" customFormat="1" ht="16.8" customHeight="1">
      <c r="A64" s="37"/>
      <c r="B64" s="43"/>
      <c r="C64" s="295" t="s">
        <v>97</v>
      </c>
      <c r="D64" s="295" t="s">
        <v>98</v>
      </c>
      <c r="E64" s="16" t="s">
        <v>1</v>
      </c>
      <c r="F64" s="296">
        <v>28.899999999999999</v>
      </c>
      <c r="G64" s="37"/>
      <c r="H64" s="43"/>
    </row>
    <row r="65" s="2" customFormat="1" ht="16.8" customHeight="1">
      <c r="A65" s="37"/>
      <c r="B65" s="43"/>
      <c r="C65" s="297" t="s">
        <v>595</v>
      </c>
      <c r="D65" s="37"/>
      <c r="E65" s="37"/>
      <c r="F65" s="37"/>
      <c r="G65" s="37"/>
      <c r="H65" s="43"/>
    </row>
    <row r="66" s="2" customFormat="1" ht="16.8" customHeight="1">
      <c r="A66" s="37"/>
      <c r="B66" s="43"/>
      <c r="C66" s="295" t="s">
        <v>225</v>
      </c>
      <c r="D66" s="295" t="s">
        <v>226</v>
      </c>
      <c r="E66" s="16" t="s">
        <v>175</v>
      </c>
      <c r="F66" s="296">
        <v>28.899999999999999</v>
      </c>
      <c r="G66" s="37"/>
      <c r="H66" s="43"/>
    </row>
    <row r="67" s="2" customFormat="1" ht="16.8" customHeight="1">
      <c r="A67" s="37"/>
      <c r="B67" s="43"/>
      <c r="C67" s="295" t="s">
        <v>219</v>
      </c>
      <c r="D67" s="295" t="s">
        <v>220</v>
      </c>
      <c r="E67" s="16" t="s">
        <v>175</v>
      </c>
      <c r="F67" s="296">
        <v>31.199999999999999</v>
      </c>
      <c r="G67" s="37"/>
      <c r="H67" s="43"/>
    </row>
    <row r="68" s="2" customFormat="1">
      <c r="A68" s="37"/>
      <c r="B68" s="43"/>
      <c r="C68" s="295" t="s">
        <v>242</v>
      </c>
      <c r="D68" s="295" t="s">
        <v>243</v>
      </c>
      <c r="E68" s="16" t="s">
        <v>244</v>
      </c>
      <c r="F68" s="296">
        <v>14.629</v>
      </c>
      <c r="G68" s="37"/>
      <c r="H68" s="43"/>
    </row>
    <row r="69" s="2" customFormat="1" ht="16.8" customHeight="1">
      <c r="A69" s="37"/>
      <c r="B69" s="43"/>
      <c r="C69" s="291" t="s">
        <v>88</v>
      </c>
      <c r="D69" s="292" t="s">
        <v>1</v>
      </c>
      <c r="E69" s="293" t="s">
        <v>1</v>
      </c>
      <c r="F69" s="294">
        <v>1.44</v>
      </c>
      <c r="G69" s="37"/>
      <c r="H69" s="43"/>
    </row>
    <row r="70" s="2" customFormat="1" ht="16.8" customHeight="1">
      <c r="A70" s="37"/>
      <c r="B70" s="43"/>
      <c r="C70" s="295" t="s">
        <v>88</v>
      </c>
      <c r="D70" s="295" t="s">
        <v>184</v>
      </c>
      <c r="E70" s="16" t="s">
        <v>1</v>
      </c>
      <c r="F70" s="296">
        <v>1.44</v>
      </c>
      <c r="G70" s="37"/>
      <c r="H70" s="43"/>
    </row>
    <row r="71" s="2" customFormat="1" ht="16.8" customHeight="1">
      <c r="A71" s="37"/>
      <c r="B71" s="43"/>
      <c r="C71" s="297" t="s">
        <v>595</v>
      </c>
      <c r="D71" s="37"/>
      <c r="E71" s="37"/>
      <c r="F71" s="37"/>
      <c r="G71" s="37"/>
      <c r="H71" s="43"/>
    </row>
    <row r="72" s="2" customFormat="1" ht="16.8" customHeight="1">
      <c r="A72" s="37"/>
      <c r="B72" s="43"/>
      <c r="C72" s="295" t="s">
        <v>173</v>
      </c>
      <c r="D72" s="295" t="s">
        <v>174</v>
      </c>
      <c r="E72" s="16" t="s">
        <v>175</v>
      </c>
      <c r="F72" s="296">
        <v>1.44</v>
      </c>
      <c r="G72" s="37"/>
      <c r="H72" s="43"/>
    </row>
    <row r="73" s="2" customFormat="1" ht="16.8" customHeight="1">
      <c r="A73" s="37"/>
      <c r="B73" s="43"/>
      <c r="C73" s="295" t="s">
        <v>206</v>
      </c>
      <c r="D73" s="295" t="s">
        <v>207</v>
      </c>
      <c r="E73" s="16" t="s">
        <v>175</v>
      </c>
      <c r="F73" s="296">
        <v>77.540000000000006</v>
      </c>
      <c r="G73" s="37"/>
      <c r="H73" s="43"/>
    </row>
    <row r="74" s="2" customFormat="1">
      <c r="A74" s="37"/>
      <c r="B74" s="43"/>
      <c r="C74" s="295" t="s">
        <v>242</v>
      </c>
      <c r="D74" s="295" t="s">
        <v>243</v>
      </c>
      <c r="E74" s="16" t="s">
        <v>244</v>
      </c>
      <c r="F74" s="296">
        <v>14.629</v>
      </c>
      <c r="G74" s="37"/>
      <c r="H74" s="43"/>
    </row>
    <row r="75" s="2" customFormat="1" ht="16.8" customHeight="1">
      <c r="A75" s="37"/>
      <c r="B75" s="43"/>
      <c r="C75" s="291" t="s">
        <v>85</v>
      </c>
      <c r="D75" s="292" t="s">
        <v>1</v>
      </c>
      <c r="E75" s="293" t="s">
        <v>1</v>
      </c>
      <c r="F75" s="294">
        <v>4.4000000000000004</v>
      </c>
      <c r="G75" s="37"/>
      <c r="H75" s="43"/>
    </row>
    <row r="76" s="2" customFormat="1" ht="16.8" customHeight="1">
      <c r="A76" s="37"/>
      <c r="B76" s="43"/>
      <c r="C76" s="295" t="s">
        <v>85</v>
      </c>
      <c r="D76" s="295" t="s">
        <v>86</v>
      </c>
      <c r="E76" s="16" t="s">
        <v>1</v>
      </c>
      <c r="F76" s="296">
        <v>4.4000000000000004</v>
      </c>
      <c r="G76" s="37"/>
      <c r="H76" s="43"/>
    </row>
    <row r="77" s="2" customFormat="1" ht="16.8" customHeight="1">
      <c r="A77" s="37"/>
      <c r="B77" s="43"/>
      <c r="C77" s="297" t="s">
        <v>595</v>
      </c>
      <c r="D77" s="37"/>
      <c r="E77" s="37"/>
      <c r="F77" s="37"/>
      <c r="G77" s="37"/>
      <c r="H77" s="43"/>
    </row>
    <row r="78" s="2" customFormat="1" ht="16.8" customHeight="1">
      <c r="A78" s="37"/>
      <c r="B78" s="43"/>
      <c r="C78" s="295" t="s">
        <v>185</v>
      </c>
      <c r="D78" s="295" t="s">
        <v>186</v>
      </c>
      <c r="E78" s="16" t="s">
        <v>175</v>
      </c>
      <c r="F78" s="296">
        <v>4.4000000000000004</v>
      </c>
      <c r="G78" s="37"/>
      <c r="H78" s="43"/>
    </row>
    <row r="79" s="2" customFormat="1" ht="16.8" customHeight="1">
      <c r="A79" s="37"/>
      <c r="B79" s="43"/>
      <c r="C79" s="295" t="s">
        <v>213</v>
      </c>
      <c r="D79" s="295" t="s">
        <v>214</v>
      </c>
      <c r="E79" s="16" t="s">
        <v>175</v>
      </c>
      <c r="F79" s="296">
        <v>8.3000000000000007</v>
      </c>
      <c r="G79" s="37"/>
      <c r="H79" s="43"/>
    </row>
    <row r="80" s="2" customFormat="1">
      <c r="A80" s="37"/>
      <c r="B80" s="43"/>
      <c r="C80" s="295" t="s">
        <v>242</v>
      </c>
      <c r="D80" s="295" t="s">
        <v>243</v>
      </c>
      <c r="E80" s="16" t="s">
        <v>244</v>
      </c>
      <c r="F80" s="296">
        <v>14.629</v>
      </c>
      <c r="G80" s="37"/>
      <c r="H80" s="43"/>
    </row>
    <row r="81" s="2" customFormat="1" ht="16.8" customHeight="1">
      <c r="A81" s="37"/>
      <c r="B81" s="43"/>
      <c r="C81" s="291" t="s">
        <v>91</v>
      </c>
      <c r="D81" s="292" t="s">
        <v>1</v>
      </c>
      <c r="E81" s="293" t="s">
        <v>1</v>
      </c>
      <c r="F81" s="294">
        <v>2.2999999999999998</v>
      </c>
      <c r="G81" s="37"/>
      <c r="H81" s="43"/>
    </row>
    <row r="82" s="2" customFormat="1" ht="16.8" customHeight="1">
      <c r="A82" s="37"/>
      <c r="B82" s="43"/>
      <c r="C82" s="295" t="s">
        <v>91</v>
      </c>
      <c r="D82" s="295" t="s">
        <v>92</v>
      </c>
      <c r="E82" s="16" t="s">
        <v>1</v>
      </c>
      <c r="F82" s="296">
        <v>2.2999999999999998</v>
      </c>
      <c r="G82" s="37"/>
      <c r="H82" s="43"/>
    </row>
    <row r="83" s="2" customFormat="1" ht="16.8" customHeight="1">
      <c r="A83" s="37"/>
      <c r="B83" s="43"/>
      <c r="C83" s="297" t="s">
        <v>595</v>
      </c>
      <c r="D83" s="37"/>
      <c r="E83" s="37"/>
      <c r="F83" s="37"/>
      <c r="G83" s="37"/>
      <c r="H83" s="43"/>
    </row>
    <row r="84" s="2" customFormat="1" ht="16.8" customHeight="1">
      <c r="A84" s="37"/>
      <c r="B84" s="43"/>
      <c r="C84" s="295" t="s">
        <v>195</v>
      </c>
      <c r="D84" s="295" t="s">
        <v>196</v>
      </c>
      <c r="E84" s="16" t="s">
        <v>175</v>
      </c>
      <c r="F84" s="296">
        <v>2.2999999999999998</v>
      </c>
      <c r="G84" s="37"/>
      <c r="H84" s="43"/>
    </row>
    <row r="85" s="2" customFormat="1" ht="16.8" customHeight="1">
      <c r="A85" s="37"/>
      <c r="B85" s="43"/>
      <c r="C85" s="295" t="s">
        <v>219</v>
      </c>
      <c r="D85" s="295" t="s">
        <v>220</v>
      </c>
      <c r="E85" s="16" t="s">
        <v>175</v>
      </c>
      <c r="F85" s="296">
        <v>31.199999999999999</v>
      </c>
      <c r="G85" s="37"/>
      <c r="H85" s="43"/>
    </row>
    <row r="86" s="2" customFormat="1">
      <c r="A86" s="37"/>
      <c r="B86" s="43"/>
      <c r="C86" s="295" t="s">
        <v>242</v>
      </c>
      <c r="D86" s="295" t="s">
        <v>243</v>
      </c>
      <c r="E86" s="16" t="s">
        <v>244</v>
      </c>
      <c r="F86" s="296">
        <v>14.629</v>
      </c>
      <c r="G86" s="37"/>
      <c r="H86" s="43"/>
    </row>
    <row r="87" s="2" customFormat="1" ht="16.8" customHeight="1">
      <c r="A87" s="37"/>
      <c r="B87" s="43"/>
      <c r="C87" s="291" t="s">
        <v>93</v>
      </c>
      <c r="D87" s="292" t="s">
        <v>1</v>
      </c>
      <c r="E87" s="293" t="s">
        <v>1</v>
      </c>
      <c r="F87" s="294">
        <v>3.8999999999999999</v>
      </c>
      <c r="G87" s="37"/>
      <c r="H87" s="43"/>
    </row>
    <row r="88" s="2" customFormat="1" ht="16.8" customHeight="1">
      <c r="A88" s="37"/>
      <c r="B88" s="43"/>
      <c r="C88" s="295" t="s">
        <v>93</v>
      </c>
      <c r="D88" s="295" t="s">
        <v>94</v>
      </c>
      <c r="E88" s="16" t="s">
        <v>1</v>
      </c>
      <c r="F88" s="296">
        <v>3.8999999999999999</v>
      </c>
      <c r="G88" s="37"/>
      <c r="H88" s="43"/>
    </row>
    <row r="89" s="2" customFormat="1" ht="16.8" customHeight="1">
      <c r="A89" s="37"/>
      <c r="B89" s="43"/>
      <c r="C89" s="297" t="s">
        <v>595</v>
      </c>
      <c r="D89" s="37"/>
      <c r="E89" s="37"/>
      <c r="F89" s="37"/>
      <c r="G89" s="37"/>
      <c r="H89" s="43"/>
    </row>
    <row r="90" s="2" customFormat="1" ht="16.8" customHeight="1">
      <c r="A90" s="37"/>
      <c r="B90" s="43"/>
      <c r="C90" s="295" t="s">
        <v>201</v>
      </c>
      <c r="D90" s="295" t="s">
        <v>202</v>
      </c>
      <c r="E90" s="16" t="s">
        <v>175</v>
      </c>
      <c r="F90" s="296">
        <v>3.8999999999999999</v>
      </c>
      <c r="G90" s="37"/>
      <c r="H90" s="43"/>
    </row>
    <row r="91" s="2" customFormat="1" ht="16.8" customHeight="1">
      <c r="A91" s="37"/>
      <c r="B91" s="43"/>
      <c r="C91" s="295" t="s">
        <v>213</v>
      </c>
      <c r="D91" s="295" t="s">
        <v>214</v>
      </c>
      <c r="E91" s="16" t="s">
        <v>175</v>
      </c>
      <c r="F91" s="296">
        <v>8.3000000000000007</v>
      </c>
      <c r="G91" s="37"/>
      <c r="H91" s="43"/>
    </row>
    <row r="92" s="2" customFormat="1">
      <c r="A92" s="37"/>
      <c r="B92" s="43"/>
      <c r="C92" s="295" t="s">
        <v>242</v>
      </c>
      <c r="D92" s="295" t="s">
        <v>243</v>
      </c>
      <c r="E92" s="16" t="s">
        <v>244</v>
      </c>
      <c r="F92" s="296">
        <v>14.629</v>
      </c>
      <c r="G92" s="37"/>
      <c r="H92" s="43"/>
    </row>
    <row r="93" s="2" customFormat="1" ht="16.8" customHeight="1">
      <c r="A93" s="37"/>
      <c r="B93" s="43"/>
      <c r="C93" s="291" t="s">
        <v>119</v>
      </c>
      <c r="D93" s="292" t="s">
        <v>1</v>
      </c>
      <c r="E93" s="293" t="s">
        <v>1</v>
      </c>
      <c r="F93" s="294">
        <v>153.15000000000001</v>
      </c>
      <c r="G93" s="37"/>
      <c r="H93" s="43"/>
    </row>
    <row r="94" s="2" customFormat="1" ht="16.8" customHeight="1">
      <c r="A94" s="37"/>
      <c r="B94" s="43"/>
      <c r="C94" s="295" t="s">
        <v>1</v>
      </c>
      <c r="D94" s="295" t="s">
        <v>291</v>
      </c>
      <c r="E94" s="16" t="s">
        <v>1</v>
      </c>
      <c r="F94" s="296">
        <v>41.850000000000001</v>
      </c>
      <c r="G94" s="37"/>
      <c r="H94" s="43"/>
    </row>
    <row r="95" s="2" customFormat="1" ht="16.8" customHeight="1">
      <c r="A95" s="37"/>
      <c r="B95" s="43"/>
      <c r="C95" s="295" t="s">
        <v>122</v>
      </c>
      <c r="D95" s="295" t="s">
        <v>123</v>
      </c>
      <c r="E95" s="16" t="s">
        <v>1</v>
      </c>
      <c r="F95" s="296">
        <v>1.3</v>
      </c>
      <c r="G95" s="37"/>
      <c r="H95" s="43"/>
    </row>
    <row r="96" s="2" customFormat="1" ht="16.8" customHeight="1">
      <c r="A96" s="37"/>
      <c r="B96" s="43"/>
      <c r="C96" s="295" t="s">
        <v>117</v>
      </c>
      <c r="D96" s="295" t="s">
        <v>118</v>
      </c>
      <c r="E96" s="16" t="s">
        <v>1</v>
      </c>
      <c r="F96" s="296">
        <v>73.299999999999997</v>
      </c>
      <c r="G96" s="37"/>
      <c r="H96" s="43"/>
    </row>
    <row r="97" s="2" customFormat="1" ht="16.8" customHeight="1">
      <c r="A97" s="37"/>
      <c r="B97" s="43"/>
      <c r="C97" s="295" t="s">
        <v>124</v>
      </c>
      <c r="D97" s="295" t="s">
        <v>292</v>
      </c>
      <c r="E97" s="16" t="s">
        <v>1</v>
      </c>
      <c r="F97" s="296">
        <v>7.7999999999999998</v>
      </c>
      <c r="G97" s="37"/>
      <c r="H97" s="43"/>
    </row>
    <row r="98" s="2" customFormat="1" ht="16.8" customHeight="1">
      <c r="A98" s="37"/>
      <c r="B98" s="43"/>
      <c r="C98" s="295" t="s">
        <v>121</v>
      </c>
      <c r="D98" s="295" t="s">
        <v>98</v>
      </c>
      <c r="E98" s="16" t="s">
        <v>1</v>
      </c>
      <c r="F98" s="296">
        <v>28.899999999999999</v>
      </c>
      <c r="G98" s="37"/>
      <c r="H98" s="43"/>
    </row>
    <row r="99" s="2" customFormat="1" ht="16.8" customHeight="1">
      <c r="A99" s="37"/>
      <c r="B99" s="43"/>
      <c r="C99" s="295" t="s">
        <v>119</v>
      </c>
      <c r="D99" s="295" t="s">
        <v>251</v>
      </c>
      <c r="E99" s="16" t="s">
        <v>1</v>
      </c>
      <c r="F99" s="296">
        <v>153.15000000000001</v>
      </c>
      <c r="G99" s="37"/>
      <c r="H99" s="43"/>
    </row>
    <row r="100" s="2" customFormat="1" ht="16.8" customHeight="1">
      <c r="A100" s="37"/>
      <c r="B100" s="43"/>
      <c r="C100" s="297" t="s">
        <v>595</v>
      </c>
      <c r="D100" s="37"/>
      <c r="E100" s="37"/>
      <c r="F100" s="37"/>
      <c r="G100" s="37"/>
      <c r="H100" s="43"/>
    </row>
    <row r="101" s="2" customFormat="1" ht="16.8" customHeight="1">
      <c r="A101" s="37"/>
      <c r="B101" s="43"/>
      <c r="C101" s="295" t="s">
        <v>286</v>
      </c>
      <c r="D101" s="295" t="s">
        <v>287</v>
      </c>
      <c r="E101" s="16" t="s">
        <v>175</v>
      </c>
      <c r="F101" s="296">
        <v>153.15000000000001</v>
      </c>
      <c r="G101" s="37"/>
      <c r="H101" s="43"/>
    </row>
    <row r="102" s="2" customFormat="1">
      <c r="A102" s="37"/>
      <c r="B102" s="43"/>
      <c r="C102" s="295" t="s">
        <v>295</v>
      </c>
      <c r="D102" s="295" t="s">
        <v>296</v>
      </c>
      <c r="E102" s="16" t="s">
        <v>175</v>
      </c>
      <c r="F102" s="296">
        <v>153.15000000000001</v>
      </c>
      <c r="G102" s="37"/>
      <c r="H102" s="43"/>
    </row>
    <row r="103" s="2" customFormat="1" ht="16.8" customHeight="1">
      <c r="A103" s="37"/>
      <c r="B103" s="43"/>
      <c r="C103" s="295" t="s">
        <v>302</v>
      </c>
      <c r="D103" s="295" t="s">
        <v>303</v>
      </c>
      <c r="E103" s="16" t="s">
        <v>273</v>
      </c>
      <c r="F103" s="296">
        <v>1.6259999999999999</v>
      </c>
      <c r="G103" s="37"/>
      <c r="H103" s="43"/>
    </row>
    <row r="104" s="2" customFormat="1" ht="16.8" customHeight="1">
      <c r="A104" s="37"/>
      <c r="B104" s="43"/>
      <c r="C104" s="291" t="s">
        <v>113</v>
      </c>
      <c r="D104" s="292" t="s">
        <v>1</v>
      </c>
      <c r="E104" s="293" t="s">
        <v>1</v>
      </c>
      <c r="F104" s="294">
        <v>20.925000000000001</v>
      </c>
      <c r="G104" s="37"/>
      <c r="H104" s="43"/>
    </row>
    <row r="105" s="2" customFormat="1" ht="16.8" customHeight="1">
      <c r="A105" s="37"/>
      <c r="B105" s="43"/>
      <c r="C105" s="295" t="s">
        <v>113</v>
      </c>
      <c r="D105" s="295" t="s">
        <v>258</v>
      </c>
      <c r="E105" s="16" t="s">
        <v>1</v>
      </c>
      <c r="F105" s="296">
        <v>20.925000000000001</v>
      </c>
      <c r="G105" s="37"/>
      <c r="H105" s="43"/>
    </row>
    <row r="106" s="2" customFormat="1" ht="16.8" customHeight="1">
      <c r="A106" s="37"/>
      <c r="B106" s="43"/>
      <c r="C106" s="297" t="s">
        <v>595</v>
      </c>
      <c r="D106" s="37"/>
      <c r="E106" s="37"/>
      <c r="F106" s="37"/>
      <c r="G106" s="37"/>
      <c r="H106" s="43"/>
    </row>
    <row r="107" s="2" customFormat="1">
      <c r="A107" s="37"/>
      <c r="B107" s="43"/>
      <c r="C107" s="295" t="s">
        <v>253</v>
      </c>
      <c r="D107" s="295" t="s">
        <v>254</v>
      </c>
      <c r="E107" s="16" t="s">
        <v>244</v>
      </c>
      <c r="F107" s="296">
        <v>20.925000000000001</v>
      </c>
      <c r="G107" s="37"/>
      <c r="H107" s="43"/>
    </row>
    <row r="108" s="2" customFormat="1" ht="16.8" customHeight="1">
      <c r="A108" s="37"/>
      <c r="B108" s="43"/>
      <c r="C108" s="295" t="s">
        <v>279</v>
      </c>
      <c r="D108" s="295" t="s">
        <v>280</v>
      </c>
      <c r="E108" s="16" t="s">
        <v>244</v>
      </c>
      <c r="F108" s="296">
        <v>35.554000000000002</v>
      </c>
      <c r="G108" s="37"/>
      <c r="H108" s="43"/>
    </row>
    <row r="109" s="2" customFormat="1" ht="16.8" customHeight="1">
      <c r="A109" s="37"/>
      <c r="B109" s="43"/>
      <c r="C109" s="291" t="s">
        <v>99</v>
      </c>
      <c r="D109" s="292" t="s">
        <v>1</v>
      </c>
      <c r="E109" s="293" t="s">
        <v>1</v>
      </c>
      <c r="F109" s="294">
        <v>72.599999999999994</v>
      </c>
      <c r="G109" s="37"/>
      <c r="H109" s="43"/>
    </row>
    <row r="110" s="2" customFormat="1" ht="16.8" customHeight="1">
      <c r="A110" s="37"/>
      <c r="B110" s="43"/>
      <c r="C110" s="295" t="s">
        <v>99</v>
      </c>
      <c r="D110" s="295" t="s">
        <v>454</v>
      </c>
      <c r="E110" s="16" t="s">
        <v>1</v>
      </c>
      <c r="F110" s="296">
        <v>72.599999999999994</v>
      </c>
      <c r="G110" s="37"/>
      <c r="H110" s="43"/>
    </row>
    <row r="111" s="2" customFormat="1" ht="16.8" customHeight="1">
      <c r="A111" s="37"/>
      <c r="B111" s="43"/>
      <c r="C111" s="297" t="s">
        <v>595</v>
      </c>
      <c r="D111" s="37"/>
      <c r="E111" s="37"/>
      <c r="F111" s="37"/>
      <c r="G111" s="37"/>
      <c r="H111" s="43"/>
    </row>
    <row r="112" s="2" customFormat="1" ht="16.8" customHeight="1">
      <c r="A112" s="37"/>
      <c r="B112" s="43"/>
      <c r="C112" s="295" t="s">
        <v>449</v>
      </c>
      <c r="D112" s="295" t="s">
        <v>450</v>
      </c>
      <c r="E112" s="16" t="s">
        <v>232</v>
      </c>
      <c r="F112" s="296">
        <v>72.599999999999994</v>
      </c>
      <c r="G112" s="37"/>
      <c r="H112" s="43"/>
    </row>
    <row r="113" s="2" customFormat="1" ht="16.8" customHeight="1">
      <c r="A113" s="37"/>
      <c r="B113" s="43"/>
      <c r="C113" s="295" t="s">
        <v>437</v>
      </c>
      <c r="D113" s="295" t="s">
        <v>438</v>
      </c>
      <c r="E113" s="16" t="s">
        <v>232</v>
      </c>
      <c r="F113" s="296">
        <v>72.599999999999994</v>
      </c>
      <c r="G113" s="37"/>
      <c r="H113" s="43"/>
    </row>
    <row r="114" s="2" customFormat="1" ht="16.8" customHeight="1">
      <c r="A114" s="37"/>
      <c r="B114" s="43"/>
      <c r="C114" s="295" t="s">
        <v>443</v>
      </c>
      <c r="D114" s="295" t="s">
        <v>444</v>
      </c>
      <c r="E114" s="16" t="s">
        <v>232</v>
      </c>
      <c r="F114" s="296">
        <v>72.599999999999994</v>
      </c>
      <c r="G114" s="37"/>
      <c r="H114" s="43"/>
    </row>
    <row r="115" s="2" customFormat="1" ht="16.8" customHeight="1">
      <c r="A115" s="37"/>
      <c r="B115" s="43"/>
      <c r="C115" s="291" t="s">
        <v>130</v>
      </c>
      <c r="D115" s="292" t="s">
        <v>1</v>
      </c>
      <c r="E115" s="293" t="s">
        <v>1</v>
      </c>
      <c r="F115" s="294">
        <v>36.956000000000003</v>
      </c>
      <c r="G115" s="37"/>
      <c r="H115" s="43"/>
    </row>
    <row r="116" s="2" customFormat="1" ht="16.8" customHeight="1">
      <c r="A116" s="37"/>
      <c r="B116" s="43"/>
      <c r="C116" s="295" t="s">
        <v>130</v>
      </c>
      <c r="D116" s="295" t="s">
        <v>486</v>
      </c>
      <c r="E116" s="16" t="s">
        <v>1</v>
      </c>
      <c r="F116" s="296">
        <v>36.956000000000003</v>
      </c>
      <c r="G116" s="37"/>
      <c r="H116" s="43"/>
    </row>
    <row r="117" s="2" customFormat="1" ht="16.8" customHeight="1">
      <c r="A117" s="37"/>
      <c r="B117" s="43"/>
      <c r="C117" s="291" t="s">
        <v>134</v>
      </c>
      <c r="D117" s="292" t="s">
        <v>1</v>
      </c>
      <c r="E117" s="293" t="s">
        <v>1</v>
      </c>
      <c r="F117" s="294">
        <v>39.396999999999998</v>
      </c>
      <c r="G117" s="37"/>
      <c r="H117" s="43"/>
    </row>
    <row r="118" s="2" customFormat="1" ht="16.8" customHeight="1">
      <c r="A118" s="37"/>
      <c r="B118" s="43"/>
      <c r="C118" s="295" t="s">
        <v>134</v>
      </c>
      <c r="D118" s="295" t="s">
        <v>480</v>
      </c>
      <c r="E118" s="16" t="s">
        <v>1</v>
      </c>
      <c r="F118" s="296">
        <v>39.396999999999998</v>
      </c>
      <c r="G118" s="37"/>
      <c r="H118" s="43"/>
    </row>
    <row r="119" s="2" customFormat="1" ht="16.8" customHeight="1">
      <c r="A119" s="37"/>
      <c r="B119" s="43"/>
      <c r="C119" s="291" t="s">
        <v>132</v>
      </c>
      <c r="D119" s="292" t="s">
        <v>1</v>
      </c>
      <c r="E119" s="293" t="s">
        <v>1</v>
      </c>
      <c r="F119" s="294">
        <v>1.653</v>
      </c>
      <c r="G119" s="37"/>
      <c r="H119" s="43"/>
    </row>
    <row r="120" s="2" customFormat="1" ht="16.8" customHeight="1">
      <c r="A120" s="37"/>
      <c r="B120" s="43"/>
      <c r="C120" s="295" t="s">
        <v>132</v>
      </c>
      <c r="D120" s="295" t="s">
        <v>491</v>
      </c>
      <c r="E120" s="16" t="s">
        <v>1</v>
      </c>
      <c r="F120" s="296">
        <v>1.653</v>
      </c>
      <c r="G120" s="37"/>
      <c r="H120" s="43"/>
    </row>
    <row r="121" s="2" customFormat="1" ht="16.8" customHeight="1">
      <c r="A121" s="37"/>
      <c r="B121" s="43"/>
      <c r="C121" s="291" t="s">
        <v>126</v>
      </c>
      <c r="D121" s="292" t="s">
        <v>1</v>
      </c>
      <c r="E121" s="293" t="s">
        <v>1</v>
      </c>
      <c r="F121" s="294">
        <v>85.349999999999994</v>
      </c>
      <c r="G121" s="37"/>
      <c r="H121" s="43"/>
    </row>
    <row r="122" s="2" customFormat="1" ht="16.8" customHeight="1">
      <c r="A122" s="37"/>
      <c r="B122" s="43"/>
      <c r="C122" s="295" t="s">
        <v>126</v>
      </c>
      <c r="D122" s="295" t="s">
        <v>310</v>
      </c>
      <c r="E122" s="16" t="s">
        <v>1</v>
      </c>
      <c r="F122" s="296">
        <v>85.349999999999994</v>
      </c>
      <c r="G122" s="37"/>
      <c r="H122" s="43"/>
    </row>
    <row r="123" s="2" customFormat="1" ht="16.8" customHeight="1">
      <c r="A123" s="37"/>
      <c r="B123" s="43"/>
      <c r="C123" s="291" t="s">
        <v>128</v>
      </c>
      <c r="D123" s="292" t="s">
        <v>1</v>
      </c>
      <c r="E123" s="293" t="s">
        <v>1</v>
      </c>
      <c r="F123" s="294">
        <v>120</v>
      </c>
      <c r="G123" s="37"/>
      <c r="H123" s="43"/>
    </row>
    <row r="124" s="2" customFormat="1" ht="16.8" customHeight="1">
      <c r="A124" s="37"/>
      <c r="B124" s="43"/>
      <c r="C124" s="295" t="s">
        <v>128</v>
      </c>
      <c r="D124" s="295" t="s">
        <v>316</v>
      </c>
      <c r="E124" s="16" t="s">
        <v>1</v>
      </c>
      <c r="F124" s="296">
        <v>120</v>
      </c>
      <c r="G124" s="37"/>
      <c r="H124" s="43"/>
    </row>
    <row r="125" s="2" customFormat="1" ht="16.8" customHeight="1">
      <c r="A125" s="37"/>
      <c r="B125" s="43"/>
      <c r="C125" s="291" t="s">
        <v>124</v>
      </c>
      <c r="D125" s="292" t="s">
        <v>1</v>
      </c>
      <c r="E125" s="293" t="s">
        <v>1</v>
      </c>
      <c r="F125" s="294">
        <v>7.7999999999999998</v>
      </c>
      <c r="G125" s="37"/>
      <c r="H125" s="43"/>
    </row>
    <row r="126" s="2" customFormat="1" ht="16.8" customHeight="1">
      <c r="A126" s="37"/>
      <c r="B126" s="43"/>
      <c r="C126" s="295" t="s">
        <v>124</v>
      </c>
      <c r="D126" s="295" t="s">
        <v>292</v>
      </c>
      <c r="E126" s="16" t="s">
        <v>1</v>
      </c>
      <c r="F126" s="296">
        <v>7.7999999999999998</v>
      </c>
      <c r="G126" s="37"/>
      <c r="H126" s="43"/>
    </row>
    <row r="127" s="2" customFormat="1" ht="16.8" customHeight="1">
      <c r="A127" s="37"/>
      <c r="B127" s="43"/>
      <c r="C127" s="297" t="s">
        <v>595</v>
      </c>
      <c r="D127" s="37"/>
      <c r="E127" s="37"/>
      <c r="F127" s="37"/>
      <c r="G127" s="37"/>
      <c r="H127" s="43"/>
    </row>
    <row r="128" s="2" customFormat="1" ht="16.8" customHeight="1">
      <c r="A128" s="37"/>
      <c r="B128" s="43"/>
      <c r="C128" s="295" t="s">
        <v>286</v>
      </c>
      <c r="D128" s="295" t="s">
        <v>287</v>
      </c>
      <c r="E128" s="16" t="s">
        <v>175</v>
      </c>
      <c r="F128" s="296">
        <v>153.15000000000001</v>
      </c>
      <c r="G128" s="37"/>
      <c r="H128" s="43"/>
    </row>
    <row r="129" s="2" customFormat="1" ht="16.8" customHeight="1">
      <c r="A129" s="37"/>
      <c r="B129" s="43"/>
      <c r="C129" s="295" t="s">
        <v>306</v>
      </c>
      <c r="D129" s="295" t="s">
        <v>307</v>
      </c>
      <c r="E129" s="16" t="s">
        <v>175</v>
      </c>
      <c r="F129" s="296">
        <v>85.349999999999994</v>
      </c>
      <c r="G129" s="37"/>
      <c r="H129" s="43"/>
    </row>
    <row r="130" s="2" customFormat="1" ht="16.8" customHeight="1">
      <c r="A130" s="37"/>
      <c r="B130" s="43"/>
      <c r="C130" s="295" t="s">
        <v>312</v>
      </c>
      <c r="D130" s="295" t="s">
        <v>313</v>
      </c>
      <c r="E130" s="16" t="s">
        <v>175</v>
      </c>
      <c r="F130" s="296">
        <v>120</v>
      </c>
      <c r="G130" s="37"/>
      <c r="H130" s="43"/>
    </row>
    <row r="131" s="2" customFormat="1" ht="16.8" customHeight="1">
      <c r="A131" s="37"/>
      <c r="B131" s="43"/>
      <c r="C131" s="295" t="s">
        <v>357</v>
      </c>
      <c r="D131" s="295" t="s">
        <v>358</v>
      </c>
      <c r="E131" s="16" t="s">
        <v>175</v>
      </c>
      <c r="F131" s="296">
        <v>81.099999999999994</v>
      </c>
      <c r="G131" s="37"/>
      <c r="H131" s="43"/>
    </row>
    <row r="132" s="2" customFormat="1" ht="16.8" customHeight="1">
      <c r="A132" s="37"/>
      <c r="B132" s="43"/>
      <c r="C132" s="295" t="s">
        <v>364</v>
      </c>
      <c r="D132" s="295" t="s">
        <v>365</v>
      </c>
      <c r="E132" s="16" t="s">
        <v>175</v>
      </c>
      <c r="F132" s="296">
        <v>7.8780000000000001</v>
      </c>
      <c r="G132" s="37"/>
      <c r="H132" s="43"/>
    </row>
    <row r="133" s="2" customFormat="1" ht="16.8" customHeight="1">
      <c r="A133" s="37"/>
      <c r="B133" s="43"/>
      <c r="C133" s="291" t="s">
        <v>117</v>
      </c>
      <c r="D133" s="292" t="s">
        <v>1</v>
      </c>
      <c r="E133" s="293" t="s">
        <v>1</v>
      </c>
      <c r="F133" s="294">
        <v>73.299999999999997</v>
      </c>
      <c r="G133" s="37"/>
      <c r="H133" s="43"/>
    </row>
    <row r="134" s="2" customFormat="1" ht="16.8" customHeight="1">
      <c r="A134" s="37"/>
      <c r="B134" s="43"/>
      <c r="C134" s="295" t="s">
        <v>117</v>
      </c>
      <c r="D134" s="295" t="s">
        <v>118</v>
      </c>
      <c r="E134" s="16" t="s">
        <v>1</v>
      </c>
      <c r="F134" s="296">
        <v>73.299999999999997</v>
      </c>
      <c r="G134" s="37"/>
      <c r="H134" s="43"/>
    </row>
    <row r="135" s="2" customFormat="1" ht="16.8" customHeight="1">
      <c r="A135" s="37"/>
      <c r="B135" s="43"/>
      <c r="C135" s="297" t="s">
        <v>595</v>
      </c>
      <c r="D135" s="37"/>
      <c r="E135" s="37"/>
      <c r="F135" s="37"/>
      <c r="G135" s="37"/>
      <c r="H135" s="43"/>
    </row>
    <row r="136" s="2" customFormat="1" ht="16.8" customHeight="1">
      <c r="A136" s="37"/>
      <c r="B136" s="43"/>
      <c r="C136" s="295" t="s">
        <v>286</v>
      </c>
      <c r="D136" s="295" t="s">
        <v>287</v>
      </c>
      <c r="E136" s="16" t="s">
        <v>175</v>
      </c>
      <c r="F136" s="296">
        <v>153.15000000000001</v>
      </c>
      <c r="G136" s="37"/>
      <c r="H136" s="43"/>
    </row>
    <row r="137" s="2" customFormat="1" ht="16.8" customHeight="1">
      <c r="A137" s="37"/>
      <c r="B137" s="43"/>
      <c r="C137" s="295" t="s">
        <v>306</v>
      </c>
      <c r="D137" s="295" t="s">
        <v>307</v>
      </c>
      <c r="E137" s="16" t="s">
        <v>175</v>
      </c>
      <c r="F137" s="296">
        <v>85.349999999999994</v>
      </c>
      <c r="G137" s="37"/>
      <c r="H137" s="43"/>
    </row>
    <row r="138" s="2" customFormat="1" ht="16.8" customHeight="1">
      <c r="A138" s="37"/>
      <c r="B138" s="43"/>
      <c r="C138" s="295" t="s">
        <v>312</v>
      </c>
      <c r="D138" s="295" t="s">
        <v>313</v>
      </c>
      <c r="E138" s="16" t="s">
        <v>175</v>
      </c>
      <c r="F138" s="296">
        <v>120</v>
      </c>
      <c r="G138" s="37"/>
      <c r="H138" s="43"/>
    </row>
    <row r="139" s="2" customFormat="1" ht="16.8" customHeight="1">
      <c r="A139" s="37"/>
      <c r="B139" s="43"/>
      <c r="C139" s="295" t="s">
        <v>357</v>
      </c>
      <c r="D139" s="295" t="s">
        <v>358</v>
      </c>
      <c r="E139" s="16" t="s">
        <v>175</v>
      </c>
      <c r="F139" s="296">
        <v>81.099999999999994</v>
      </c>
      <c r="G139" s="37"/>
      <c r="H139" s="43"/>
    </row>
    <row r="140" s="2" customFormat="1" ht="16.8" customHeight="1">
      <c r="A140" s="37"/>
      <c r="B140" s="43"/>
      <c r="C140" s="295" t="s">
        <v>374</v>
      </c>
      <c r="D140" s="295" t="s">
        <v>375</v>
      </c>
      <c r="E140" s="16" t="s">
        <v>175</v>
      </c>
      <c r="F140" s="296">
        <v>53.304000000000002</v>
      </c>
      <c r="G140" s="37"/>
      <c r="H140" s="43"/>
    </row>
    <row r="141" s="2" customFormat="1" ht="16.8" customHeight="1">
      <c r="A141" s="37"/>
      <c r="B141" s="43"/>
      <c r="C141" s="295" t="s">
        <v>369</v>
      </c>
      <c r="D141" s="295" t="s">
        <v>370</v>
      </c>
      <c r="E141" s="16" t="s">
        <v>175</v>
      </c>
      <c r="F141" s="296">
        <v>20.728999999999999</v>
      </c>
      <c r="G141" s="37"/>
      <c r="H141" s="43"/>
    </row>
    <row r="142" s="2" customFormat="1" ht="16.8" customHeight="1">
      <c r="A142" s="37"/>
      <c r="B142" s="43"/>
      <c r="C142" s="291" t="s">
        <v>122</v>
      </c>
      <c r="D142" s="292" t="s">
        <v>1</v>
      </c>
      <c r="E142" s="293" t="s">
        <v>1</v>
      </c>
      <c r="F142" s="294">
        <v>1.3</v>
      </c>
      <c r="G142" s="37"/>
      <c r="H142" s="43"/>
    </row>
    <row r="143" s="2" customFormat="1" ht="16.8" customHeight="1">
      <c r="A143" s="37"/>
      <c r="B143" s="43"/>
      <c r="C143" s="295" t="s">
        <v>122</v>
      </c>
      <c r="D143" s="295" t="s">
        <v>123</v>
      </c>
      <c r="E143" s="16" t="s">
        <v>1</v>
      </c>
      <c r="F143" s="296">
        <v>1.3</v>
      </c>
      <c r="G143" s="37"/>
      <c r="H143" s="43"/>
    </row>
    <row r="144" s="2" customFormat="1" ht="16.8" customHeight="1">
      <c r="A144" s="37"/>
      <c r="B144" s="43"/>
      <c r="C144" s="297" t="s">
        <v>595</v>
      </c>
      <c r="D144" s="37"/>
      <c r="E144" s="37"/>
      <c r="F144" s="37"/>
      <c r="G144" s="37"/>
      <c r="H144" s="43"/>
    </row>
    <row r="145" s="2" customFormat="1" ht="16.8" customHeight="1">
      <c r="A145" s="37"/>
      <c r="B145" s="43"/>
      <c r="C145" s="295" t="s">
        <v>286</v>
      </c>
      <c r="D145" s="295" t="s">
        <v>287</v>
      </c>
      <c r="E145" s="16" t="s">
        <v>175</v>
      </c>
      <c r="F145" s="296">
        <v>153.15000000000001</v>
      </c>
      <c r="G145" s="37"/>
      <c r="H145" s="43"/>
    </row>
    <row r="146" s="2" customFormat="1" ht="16.8" customHeight="1">
      <c r="A146" s="37"/>
      <c r="B146" s="43"/>
      <c r="C146" s="295" t="s">
        <v>312</v>
      </c>
      <c r="D146" s="295" t="s">
        <v>313</v>
      </c>
      <c r="E146" s="16" t="s">
        <v>175</v>
      </c>
      <c r="F146" s="296">
        <v>120</v>
      </c>
      <c r="G146" s="37"/>
      <c r="H146" s="43"/>
    </row>
    <row r="147" s="2" customFormat="1" ht="16.8" customHeight="1">
      <c r="A147" s="37"/>
      <c r="B147" s="43"/>
      <c r="C147" s="295" t="s">
        <v>335</v>
      </c>
      <c r="D147" s="295" t="s">
        <v>336</v>
      </c>
      <c r="E147" s="16" t="s">
        <v>175</v>
      </c>
      <c r="F147" s="296">
        <v>1.3</v>
      </c>
      <c r="G147" s="37"/>
      <c r="H147" s="43"/>
    </row>
    <row r="148" s="2" customFormat="1" ht="16.8" customHeight="1">
      <c r="A148" s="37"/>
      <c r="B148" s="43"/>
      <c r="C148" s="295" t="s">
        <v>379</v>
      </c>
      <c r="D148" s="295" t="s">
        <v>380</v>
      </c>
      <c r="E148" s="16" t="s">
        <v>175</v>
      </c>
      <c r="F148" s="296">
        <v>1.3</v>
      </c>
      <c r="G148" s="37"/>
      <c r="H148" s="43"/>
    </row>
    <row r="149" s="2" customFormat="1" ht="16.8" customHeight="1">
      <c r="A149" s="37"/>
      <c r="B149" s="43"/>
      <c r="C149" s="295" t="s">
        <v>385</v>
      </c>
      <c r="D149" s="295" t="s">
        <v>386</v>
      </c>
      <c r="E149" s="16" t="s">
        <v>175</v>
      </c>
      <c r="F149" s="296">
        <v>0.36799999999999999</v>
      </c>
      <c r="G149" s="37"/>
      <c r="H149" s="43"/>
    </row>
    <row r="150" s="2" customFormat="1" ht="16.8" customHeight="1">
      <c r="A150" s="37"/>
      <c r="B150" s="43"/>
      <c r="C150" s="295" t="s">
        <v>390</v>
      </c>
      <c r="D150" s="295" t="s">
        <v>391</v>
      </c>
      <c r="E150" s="16" t="s">
        <v>175</v>
      </c>
      <c r="F150" s="296">
        <v>0.94499999999999995</v>
      </c>
      <c r="G150" s="37"/>
      <c r="H150" s="43"/>
    </row>
    <row r="151" s="2" customFormat="1" ht="16.8" customHeight="1">
      <c r="A151" s="37"/>
      <c r="B151" s="43"/>
      <c r="C151" s="291" t="s">
        <v>115</v>
      </c>
      <c r="D151" s="292" t="s">
        <v>1</v>
      </c>
      <c r="E151" s="293" t="s">
        <v>1</v>
      </c>
      <c r="F151" s="294">
        <v>35.554000000000002</v>
      </c>
      <c r="G151" s="37"/>
      <c r="H151" s="43"/>
    </row>
    <row r="152" s="2" customFormat="1" ht="16.8" customHeight="1">
      <c r="A152" s="37"/>
      <c r="B152" s="43"/>
      <c r="C152" s="295" t="s">
        <v>115</v>
      </c>
      <c r="D152" s="295" t="s">
        <v>284</v>
      </c>
      <c r="E152" s="16" t="s">
        <v>1</v>
      </c>
      <c r="F152" s="296">
        <v>35.554000000000002</v>
      </c>
      <c r="G152" s="37"/>
      <c r="H152" s="43"/>
    </row>
    <row r="153" s="2" customFormat="1" ht="16.8" customHeight="1">
      <c r="A153" s="37"/>
      <c r="B153" s="43"/>
      <c r="C153" s="297" t="s">
        <v>595</v>
      </c>
      <c r="D153" s="37"/>
      <c r="E153" s="37"/>
      <c r="F153" s="37"/>
      <c r="G153" s="37"/>
      <c r="H153" s="43"/>
    </row>
    <row r="154" s="2" customFormat="1" ht="16.8" customHeight="1">
      <c r="A154" s="37"/>
      <c r="B154" s="43"/>
      <c r="C154" s="295" t="s">
        <v>279</v>
      </c>
      <c r="D154" s="295" t="s">
        <v>280</v>
      </c>
      <c r="E154" s="16" t="s">
        <v>244</v>
      </c>
      <c r="F154" s="296">
        <v>35.554000000000002</v>
      </c>
      <c r="G154" s="37"/>
      <c r="H154" s="43"/>
    </row>
    <row r="155" s="2" customFormat="1">
      <c r="A155" s="37"/>
      <c r="B155" s="43"/>
      <c r="C155" s="295" t="s">
        <v>260</v>
      </c>
      <c r="D155" s="295" t="s">
        <v>261</v>
      </c>
      <c r="E155" s="16" t="s">
        <v>244</v>
      </c>
      <c r="F155" s="296">
        <v>35.554000000000002</v>
      </c>
      <c r="G155" s="37"/>
      <c r="H155" s="43"/>
    </row>
    <row r="156" s="2" customFormat="1">
      <c r="A156" s="37"/>
      <c r="B156" s="43"/>
      <c r="C156" s="295" t="s">
        <v>265</v>
      </c>
      <c r="D156" s="295" t="s">
        <v>266</v>
      </c>
      <c r="E156" s="16" t="s">
        <v>244</v>
      </c>
      <c r="F156" s="296">
        <v>355.54000000000002</v>
      </c>
      <c r="G156" s="37"/>
      <c r="H156" s="43"/>
    </row>
    <row r="157" s="2" customFormat="1">
      <c r="A157" s="37"/>
      <c r="B157" s="43"/>
      <c r="C157" s="295" t="s">
        <v>271</v>
      </c>
      <c r="D157" s="295" t="s">
        <v>272</v>
      </c>
      <c r="E157" s="16" t="s">
        <v>273</v>
      </c>
      <c r="F157" s="296">
        <v>60.442</v>
      </c>
      <c r="G157" s="37"/>
      <c r="H157" s="43"/>
    </row>
    <row r="158" s="2" customFormat="1" ht="7.44" customHeight="1">
      <c r="A158" s="37"/>
      <c r="B158" s="176"/>
      <c r="C158" s="177"/>
      <c r="D158" s="177"/>
      <c r="E158" s="177"/>
      <c r="F158" s="177"/>
      <c r="G158" s="177"/>
      <c r="H158" s="43"/>
    </row>
    <row r="159" s="2" customFormat="1">
      <c r="A159" s="37"/>
      <c r="B159" s="37"/>
      <c r="C159" s="37"/>
      <c r="D159" s="37"/>
      <c r="E159" s="37"/>
      <c r="F159" s="37"/>
      <c r="G159" s="37"/>
      <c r="H159" s="37"/>
    </row>
  </sheetData>
  <sheetProtection sheet="1" formatColumns="0" formatRows="0" objects="1" scenarios="1" spinCount="100000" saltValue="sU0vjMshVFP0NhC3JUgszM8m2k64pSf+cjwTXt532t34JBWKcQ0DwcvNVZegCuBFt/wpRV73JHRCYwb/ZB8rJQ==" hashValue="hYNmAaoTLROkL1gQ/4r+3lsrYEMyHQ0cpRO9L1Z1y1oYHMJMYIpKR50syUzOjb8Xn7/KUmrhv8Ku+WKNjpuHiw=="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KUNCIK\JARA</dc:creator>
  <cp:lastModifiedBy>KUNCIK\JARA</cp:lastModifiedBy>
  <dcterms:created xsi:type="dcterms:W3CDTF">2021-01-13T09:13:19Z</dcterms:created>
  <dcterms:modified xsi:type="dcterms:W3CDTF">2021-01-13T09:13:40Z</dcterms:modified>
</cp:coreProperties>
</file>